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filterPrivacy="1"/>
  <xr:revisionPtr revIDLastSave="7" documentId="13_ncr:1_{7D21A2E7-5968-43F2-9448-1A8518821805}" xr6:coauthVersionLast="47" xr6:coauthVersionMax="47" xr10:uidLastSave="{97745660-9B98-4CE9-ABE2-CB30981FFEF9}"/>
  <bookViews>
    <workbookView xWindow="28680" yWindow="-120" windowWidth="29040" windowHeight="15840" xr2:uid="{00000000-000D-0000-FFFF-FFFF00000000}"/>
  </bookViews>
  <sheets>
    <sheet name="SoA 2024-25 DC Policy" sheetId="1" r:id="rId1"/>
  </sheets>
  <definedNames>
    <definedName name="_xlnm.Print_Area" localSheetId="0">'SoA 2024-25 DC Policy'!$A$2:$Y$1431</definedName>
    <definedName name="_xlnm.Print_Titles" localSheetId="0">'SoA 2024-25 DC Policy'!$3:$3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1" i="1" l="1"/>
  <c r="W944" i="1"/>
  <c r="W1205" i="1"/>
  <c r="W45" i="1"/>
  <c r="W945" i="1"/>
  <c r="W946" i="1"/>
  <c r="W1160" i="1"/>
  <c r="W1321" i="1"/>
  <c r="W947" i="1"/>
  <c r="W948" i="1"/>
  <c r="W1206" i="1"/>
  <c r="W202" i="1"/>
  <c r="W257" i="1"/>
  <c r="W308" i="1"/>
  <c r="W1397" i="1"/>
  <c r="W1305" i="1"/>
  <c r="W579" i="1"/>
  <c r="W949" i="1"/>
  <c r="W874" i="1"/>
  <c r="W1207" i="1"/>
  <c r="W1163" i="1"/>
  <c r="W1073" i="1"/>
  <c r="W773" i="1"/>
  <c r="W460" i="1"/>
  <c r="W492" i="1"/>
  <c r="W950" i="1"/>
  <c r="W493" i="1"/>
  <c r="W303" i="1"/>
  <c r="W951" i="1"/>
  <c r="W1208" i="1"/>
  <c r="W1209" i="1"/>
  <c r="W989" i="1"/>
  <c r="W850" i="1"/>
  <c r="W775" i="1"/>
  <c r="W494" i="1"/>
  <c r="W401" i="1"/>
  <c r="W63" i="1"/>
  <c r="W1268" i="1"/>
  <c r="W838" i="1"/>
  <c r="W17" i="1"/>
  <c r="W438" i="1"/>
  <c r="W326" i="1"/>
  <c r="W447" i="1"/>
  <c r="W1148" i="1"/>
  <c r="W827" i="1"/>
  <c r="W262" i="1"/>
  <c r="W428" i="1"/>
  <c r="W138" i="1"/>
  <c r="W158" i="1"/>
  <c r="W919" i="1"/>
  <c r="W175" i="1"/>
  <c r="W683" i="1"/>
  <c r="W197" i="1"/>
  <c r="W243" i="1"/>
  <c r="W320" i="1"/>
  <c r="W354" i="1"/>
  <c r="W402" i="1"/>
  <c r="W633" i="1"/>
  <c r="W757" i="1"/>
  <c r="W634" i="1"/>
  <c r="W1074" i="1"/>
  <c r="W920" i="1"/>
  <c r="W921" i="1"/>
  <c r="W139" i="1"/>
  <c r="W758" i="1"/>
  <c r="W263" i="1"/>
  <c r="W635" i="1"/>
  <c r="W554" i="1"/>
  <c r="W759" i="1"/>
  <c r="W952" i="1"/>
  <c r="W264" i="1"/>
  <c r="W134" i="1"/>
  <c r="W155" i="1"/>
  <c r="W172" i="1"/>
  <c r="W760" i="1"/>
  <c r="W761" i="1"/>
  <c r="W922" i="1"/>
  <c r="W729" i="1"/>
  <c r="W953" i="1"/>
  <c r="W580" i="1"/>
  <c r="W1146" i="1"/>
  <c r="W730" i="1"/>
  <c r="W1210" i="1"/>
  <c r="W1149" i="1"/>
  <c r="W1211" i="1"/>
  <c r="W1075" i="1"/>
  <c r="W309" i="1"/>
  <c r="W310" i="1"/>
  <c r="W975" i="1"/>
  <c r="W1212" i="1"/>
  <c r="W1076" i="1"/>
  <c r="W322" i="1"/>
  <c r="W1140" i="1"/>
  <c r="W1410" i="1"/>
  <c r="W1019" i="1"/>
  <c r="W851" i="1"/>
  <c r="W1193" i="1"/>
  <c r="W1306" i="1"/>
  <c r="W1168" i="1"/>
  <c r="W1129" i="1"/>
  <c r="W495" i="1"/>
  <c r="W1130" i="1"/>
  <c r="W852" i="1"/>
  <c r="W1169" i="1"/>
  <c r="W1097" i="1"/>
  <c r="W496" i="1"/>
  <c r="W1314" i="1"/>
  <c r="W39" i="1"/>
  <c r="W828" i="1"/>
  <c r="W1269" i="1"/>
  <c r="W636" i="1"/>
  <c r="W1331" i="1"/>
  <c r="W1332" i="1"/>
  <c r="W159" i="1"/>
  <c r="W762" i="1"/>
  <c r="W853" i="1"/>
  <c r="W497" i="1"/>
  <c r="W193" i="1"/>
  <c r="W637" i="1"/>
  <c r="W738" i="1"/>
  <c r="W763" i="1"/>
  <c r="W1316" i="1"/>
  <c r="W638" i="1"/>
  <c r="W218" i="1"/>
  <c r="W240" i="1"/>
  <c r="W387" i="1"/>
  <c r="W764" i="1"/>
  <c r="W639" i="1"/>
  <c r="W765" i="1"/>
  <c r="W640" i="1"/>
  <c r="W1098" i="1"/>
  <c r="W1020" i="1"/>
  <c r="W265" i="1"/>
  <c r="W282" i="1"/>
  <c r="W1270" i="1"/>
  <c r="W291" i="1"/>
  <c r="W766" i="1"/>
  <c r="W767" i="1"/>
  <c r="W641" i="1"/>
  <c r="W1333" i="1"/>
  <c r="W1418" i="1"/>
  <c r="W1158" i="1"/>
  <c r="W305" i="1"/>
  <c r="W316" i="1"/>
  <c r="W344" i="1"/>
  <c r="W498" i="1"/>
  <c r="W499" i="1"/>
  <c r="W555" i="1"/>
  <c r="W1283" i="1"/>
  <c r="W375" i="1"/>
  <c r="W396" i="1"/>
  <c r="W847" i="1"/>
  <c r="W176" i="1"/>
  <c r="W77" i="1"/>
  <c r="W1150" i="1"/>
  <c r="W323" i="1"/>
  <c r="W1021" i="1"/>
  <c r="W324" i="1"/>
  <c r="W500" i="1"/>
  <c r="W1121" i="1"/>
  <c r="W768" i="1"/>
  <c r="W642" i="1"/>
  <c r="W941" i="1"/>
  <c r="W198" i="1"/>
  <c r="W412" i="1"/>
  <c r="W797" i="1"/>
  <c r="W584" i="1"/>
  <c r="W739" i="1"/>
  <c r="W672" i="1"/>
  <c r="W659" i="1"/>
  <c r="W487" i="1"/>
  <c r="W1122" i="1"/>
  <c r="W854" i="1"/>
  <c r="W268" i="1"/>
  <c r="W429" i="1"/>
  <c r="W1116" i="1"/>
  <c r="W829" i="1"/>
  <c r="W769" i="1"/>
  <c r="W699" i="1"/>
  <c r="W389" i="1"/>
  <c r="W501" i="1"/>
  <c r="W1393" i="1"/>
  <c r="W350" i="1"/>
  <c r="W830" i="1"/>
  <c r="W712" i="1"/>
  <c r="W643" i="1"/>
  <c r="W321" i="1"/>
  <c r="W798" i="1"/>
  <c r="W1091" i="1"/>
  <c r="W821" i="1"/>
  <c r="W855" i="1"/>
  <c r="W822" i="1"/>
  <c r="W660" i="1"/>
  <c r="W839" i="1"/>
  <c r="W502" i="1"/>
  <c r="W1334" i="1"/>
  <c r="W823" i="1"/>
  <c r="W824" i="1"/>
  <c r="W876" i="1"/>
  <c r="W825" i="1"/>
  <c r="W856" i="1"/>
  <c r="W688" i="1"/>
  <c r="W136" i="1"/>
  <c r="W1111" i="1"/>
  <c r="W443" i="1"/>
  <c r="W503" i="1"/>
  <c r="W325" i="1"/>
  <c r="W364" i="1"/>
  <c r="W365" i="1"/>
  <c r="W857" i="1"/>
  <c r="W644" i="1"/>
  <c r="W1380" i="1"/>
  <c r="W504" i="1"/>
  <c r="W59" i="1"/>
  <c r="W826" i="1"/>
  <c r="W645" i="1"/>
  <c r="W355" i="1"/>
  <c r="W403" i="1"/>
  <c r="W356" i="1"/>
  <c r="W891" i="1"/>
  <c r="W556" i="1"/>
  <c r="W646" i="1"/>
  <c r="W1022" i="1"/>
  <c r="W1411" i="1"/>
  <c r="W1023" i="1"/>
  <c r="W1412" i="1"/>
  <c r="W366" i="1"/>
  <c r="W367" i="1"/>
  <c r="W377" i="1"/>
  <c r="W892" i="1"/>
  <c r="W378" i="1"/>
  <c r="W1024" i="1"/>
  <c r="W1413" i="1"/>
  <c r="W390" i="1"/>
  <c r="W612" i="1"/>
  <c r="W351" i="1"/>
  <c r="W814" i="1"/>
  <c r="W603" i="1"/>
  <c r="W877" i="1"/>
  <c r="W740" i="1"/>
  <c r="W647" i="1"/>
  <c r="W357" i="1"/>
  <c r="W71" i="1"/>
  <c r="W358" i="1"/>
  <c r="W929" i="1"/>
  <c r="W1099" i="1"/>
  <c r="W359" i="1"/>
  <c r="W741" i="1"/>
  <c r="W1277" i="1"/>
  <c r="W930" i="1"/>
  <c r="W1184" i="1"/>
  <c r="W1285" i="1"/>
  <c r="W25" i="1"/>
  <c r="W93" i="1"/>
  <c r="W845" i="1"/>
  <c r="W1192" i="1"/>
  <c r="W277" i="1"/>
  <c r="W110" i="1"/>
  <c r="W32" i="1"/>
  <c r="W469" i="1"/>
  <c r="W473" i="1"/>
  <c r="W33" i="1"/>
  <c r="W1194" i="1"/>
  <c r="W40" i="1"/>
  <c r="W1315" i="1"/>
  <c r="W488" i="1"/>
  <c r="W937" i="1"/>
  <c r="W466" i="1"/>
  <c r="W986" i="1"/>
  <c r="W111" i="1"/>
  <c r="W475" i="1"/>
  <c r="W673" i="1"/>
  <c r="W467" i="1"/>
  <c r="W676" i="1"/>
  <c r="W799" i="1"/>
  <c r="W1251" i="1"/>
  <c r="W131" i="1"/>
  <c r="W806" i="1"/>
  <c r="W329" i="1"/>
  <c r="W1201" i="1"/>
  <c r="W127" i="1"/>
  <c r="W448" i="1"/>
  <c r="W204" i="1"/>
  <c r="W439" i="1"/>
  <c r="W370" i="1"/>
  <c r="W1114" i="1"/>
  <c r="W831" i="1"/>
  <c r="W430" i="1"/>
  <c r="W440" i="1"/>
  <c r="W431" i="1"/>
  <c r="W432" i="1"/>
  <c r="W700" i="1"/>
  <c r="W832" i="1"/>
  <c r="W433" i="1"/>
  <c r="W371" i="1"/>
  <c r="W677" i="1"/>
  <c r="W1025" i="1"/>
  <c r="W858" i="1"/>
  <c r="W505" i="1"/>
  <c r="W441" i="1"/>
  <c r="W1400" i="1"/>
  <c r="W22" i="1"/>
  <c r="W859" i="1"/>
  <c r="W557" i="1"/>
  <c r="W701" i="1"/>
  <c r="W558" i="1"/>
  <c r="W559" i="1"/>
  <c r="W1026" i="1"/>
  <c r="W506" i="1"/>
  <c r="W434" i="1"/>
  <c r="W78" i="1"/>
  <c r="W435" i="1"/>
  <c r="W833" i="1"/>
  <c r="W1284" i="1"/>
  <c r="W931" i="1"/>
  <c r="W893" i="1"/>
  <c r="W648" i="1"/>
  <c r="W894" i="1"/>
  <c r="W895" i="1"/>
  <c r="W713" i="1"/>
  <c r="W934" i="1"/>
  <c r="W896" i="1"/>
  <c r="W897" i="1"/>
  <c r="W404" i="1"/>
  <c r="W898" i="1"/>
  <c r="W1202" i="1"/>
  <c r="W1203" i="1"/>
  <c r="W618" i="1"/>
  <c r="W507" i="1"/>
  <c r="W781" i="1"/>
  <c r="W771" i="1"/>
  <c r="W1271" i="1"/>
  <c r="W436" i="1"/>
  <c r="W656" i="1"/>
  <c r="W1151" i="1"/>
  <c r="W451" i="1"/>
  <c r="W899" i="1"/>
  <c r="W452" i="1"/>
  <c r="W782" i="1"/>
  <c r="W900" i="1"/>
  <c r="W1335" i="1"/>
  <c r="W973" i="1"/>
  <c r="W901" i="1"/>
  <c r="W1235" i="1"/>
  <c r="W860" i="1"/>
  <c r="W861" i="1"/>
  <c r="W862" i="1"/>
  <c r="W508" i="1"/>
  <c r="W205" i="1"/>
  <c r="W489" i="1"/>
  <c r="W974" i="1"/>
  <c r="W619" i="1"/>
  <c r="W437" i="1"/>
  <c r="W657" i="1"/>
  <c r="W1236" i="1"/>
  <c r="W863" i="1"/>
  <c r="W748" i="1"/>
  <c r="W749" i="1"/>
  <c r="W750" i="1"/>
  <c r="W1237" i="1"/>
  <c r="W620" i="1"/>
  <c r="W981" i="1"/>
  <c r="W649" i="1"/>
  <c r="W911" i="1"/>
  <c r="W902" i="1"/>
  <c r="W650" i="1"/>
  <c r="W651" i="1"/>
  <c r="W1172" i="1"/>
  <c r="W916" i="1"/>
  <c r="W1152" i="1"/>
  <c r="W1027" i="1"/>
  <c r="W509" i="1"/>
  <c r="W560" i="1"/>
  <c r="W903" i="1"/>
  <c r="W783" i="1"/>
  <c r="W476" i="1"/>
  <c r="W1238" i="1"/>
  <c r="W510" i="1"/>
  <c r="W684" i="1"/>
  <c r="W652" i="1"/>
  <c r="W1239" i="1"/>
  <c r="W1213" i="1"/>
  <c r="W209" i="1"/>
  <c r="W1240" i="1"/>
  <c r="W1257" i="1"/>
  <c r="W621" i="1"/>
  <c r="W622" i="1"/>
  <c r="W210" i="1"/>
  <c r="W585" i="1"/>
  <c r="W994" i="1"/>
  <c r="W72" i="1"/>
  <c r="W4" i="1"/>
  <c r="W1182" i="1"/>
  <c r="W685" i="1"/>
  <c r="W511" i="1"/>
  <c r="W1011" i="1"/>
  <c r="W5" i="1"/>
  <c r="W1374" i="1"/>
  <c r="W147" i="1"/>
  <c r="W807" i="1"/>
  <c r="W1001" i="1"/>
  <c r="W808" i="1"/>
  <c r="W167" i="1"/>
  <c r="W1272" i="1"/>
  <c r="W105" i="1"/>
  <c r="W774" i="1"/>
  <c r="W742" i="1"/>
  <c r="W653" i="1"/>
  <c r="W442" i="1"/>
  <c r="W1423" i="1"/>
  <c r="W1424" i="1"/>
  <c r="W1113" i="1"/>
  <c r="W18" i="1"/>
  <c r="W73" i="1"/>
  <c r="W818" i="1"/>
  <c r="W978" i="1"/>
  <c r="W694" i="1"/>
  <c r="W19" i="1"/>
  <c r="W1248" i="1"/>
  <c r="W1166" i="1"/>
  <c r="W1425" i="1"/>
  <c r="W979" i="1"/>
  <c r="W219" i="1"/>
  <c r="W909" i="1"/>
  <c r="W1051" i="1"/>
  <c r="W623" i="1"/>
  <c r="W1093" i="1"/>
  <c r="W586" i="1"/>
  <c r="W1375" i="1"/>
  <c r="W16" i="1"/>
  <c r="W624" i="1"/>
  <c r="W1153" i="1"/>
  <c r="W1028" i="1"/>
  <c r="W46" i="1"/>
  <c r="W12" i="1"/>
  <c r="W1007" i="1"/>
  <c r="W352" i="1"/>
  <c r="W625" i="1"/>
  <c r="W819" i="1"/>
  <c r="W66" i="1"/>
  <c r="W379" i="1"/>
  <c r="W1029" i="1"/>
  <c r="W119" i="1"/>
  <c r="W1030" i="1"/>
  <c r="W47" i="1"/>
  <c r="W1012" i="1"/>
  <c r="W1376" i="1"/>
  <c r="W1214" i="1"/>
  <c r="W1377" i="1"/>
  <c r="W1414" i="1"/>
  <c r="W605" i="1"/>
  <c r="W1364" i="1"/>
  <c r="W1031" i="1"/>
  <c r="W120" i="1"/>
  <c r="W1032" i="1"/>
  <c r="W48" i="1"/>
  <c r="W1033" i="1"/>
  <c r="W121" i="1"/>
  <c r="W1034" i="1"/>
  <c r="W1415" i="1"/>
  <c r="W380" i="1"/>
  <c r="W405" i="1"/>
  <c r="W406" i="1"/>
  <c r="W6" i="1"/>
  <c r="W7" i="1"/>
  <c r="W1035" i="1"/>
  <c r="W1215" i="1"/>
  <c r="W1036" i="1"/>
  <c r="W314" i="1"/>
  <c r="W1216" i="1"/>
  <c r="W238" i="1"/>
  <c r="W1217" i="1"/>
  <c r="W561" i="1"/>
  <c r="W562" i="1"/>
  <c r="W1037" i="1"/>
  <c r="W1038" i="1"/>
  <c r="W1039" i="1"/>
  <c r="W1218" i="1"/>
  <c r="W1040" i="1"/>
  <c r="W101" i="1"/>
  <c r="W1337" i="1"/>
  <c r="W563" i="1"/>
  <c r="W334" i="1"/>
  <c r="W820" i="1"/>
  <c r="W461" i="1"/>
  <c r="W1403" i="1"/>
  <c r="W299" i="1"/>
  <c r="W230" i="1"/>
  <c r="W604" i="1"/>
  <c r="W231" i="1"/>
  <c r="W106" i="1"/>
  <c r="W449" i="1"/>
  <c r="W772" i="1"/>
  <c r="W232" i="1"/>
  <c r="W626" i="1"/>
  <c r="W233" i="1"/>
  <c r="W407" i="1"/>
  <c r="W450" i="1"/>
  <c r="W20" i="1"/>
  <c r="W923" i="1"/>
  <c r="W408" i="1"/>
  <c r="W227" i="1"/>
  <c r="W627" i="1"/>
  <c r="W709" i="1"/>
  <c r="W910" i="1"/>
  <c r="W328" i="1"/>
  <c r="W35" i="1"/>
  <c r="W468" i="1"/>
  <c r="W114" i="1"/>
  <c r="W36" i="1"/>
  <c r="W1365" i="1"/>
  <c r="W917" i="1"/>
  <c r="W1273" i="1"/>
  <c r="W1366" i="1"/>
  <c r="W1008" i="1"/>
  <c r="W335" i="1"/>
  <c r="W336" i="1"/>
  <c r="W1123" i="1"/>
  <c r="W751" i="1"/>
  <c r="W1171" i="1"/>
  <c r="W49" i="1"/>
  <c r="W1426" i="1"/>
  <c r="W696" i="1"/>
  <c r="W1056" i="1"/>
  <c r="W1057" i="1"/>
  <c r="W1258" i="1"/>
  <c r="W244" i="1"/>
  <c r="W1394" i="1"/>
  <c r="W15" i="1"/>
  <c r="W1395" i="1"/>
  <c r="W1341" i="1"/>
  <c r="W1342" i="1"/>
  <c r="W1355" i="1"/>
  <c r="W587" i="1"/>
  <c r="W317" i="1"/>
  <c r="W1013" i="1"/>
  <c r="W1052" i="1"/>
  <c r="W1167" i="1"/>
  <c r="W8" i="1"/>
  <c r="W1367" i="1"/>
  <c r="W1249" i="1"/>
  <c r="W345" i="1"/>
  <c r="W122" i="1"/>
  <c r="W346" i="1"/>
  <c r="W457" i="1"/>
  <c r="W1143" i="1"/>
  <c r="W115" i="1"/>
  <c r="W1404" i="1"/>
  <c r="W249" i="1"/>
  <c r="W1144" i="1"/>
  <c r="W942" i="1"/>
  <c r="W164" i="1"/>
  <c r="W846" i="1"/>
  <c r="W1118" i="1"/>
  <c r="W1124" i="1"/>
  <c r="W21" i="1"/>
  <c r="W1368" i="1"/>
  <c r="W1173" i="1"/>
  <c r="W1343" i="1"/>
  <c r="W613" i="1"/>
  <c r="W9" i="1"/>
  <c r="W1219" i="1"/>
  <c r="W512" i="1"/>
  <c r="W1174" i="1"/>
  <c r="W983" i="1"/>
  <c r="W513" i="1"/>
  <c r="W514" i="1"/>
  <c r="W1220" i="1"/>
  <c r="W1161" i="1"/>
  <c r="W1136" i="1"/>
  <c r="W790" i="1"/>
  <c r="W515" i="1"/>
  <c r="W614" i="1"/>
  <c r="W81" i="1"/>
  <c r="W1286" i="1"/>
  <c r="W74" i="1"/>
  <c r="W1274" i="1"/>
  <c r="W1175" i="1"/>
  <c r="W383" i="1"/>
  <c r="W1322" i="1"/>
  <c r="W784" i="1"/>
  <c r="W1094" i="1"/>
  <c r="W1095" i="1"/>
  <c r="W347" i="1"/>
  <c r="W409" i="1"/>
  <c r="W399" i="1"/>
  <c r="W914" i="1"/>
  <c r="W1323" i="1"/>
  <c r="W1058" i="1"/>
  <c r="W414" i="1"/>
  <c r="W1041" i="1"/>
  <c r="W1378" i="1"/>
  <c r="W1042" i="1"/>
  <c r="W1324" i="1"/>
  <c r="W1043" i="1"/>
  <c r="W1221" i="1"/>
  <c r="W1044" i="1"/>
  <c r="W1325" i="1"/>
  <c r="W1369" i="1"/>
  <c r="W1287" i="1"/>
  <c r="W1347" i="1"/>
  <c r="W1045" i="1"/>
  <c r="W1326" i="1"/>
  <c r="W10" i="1"/>
  <c r="W1327" i="1"/>
  <c r="W954" i="1"/>
  <c r="W1275" i="1"/>
  <c r="W1346" i="1"/>
  <c r="W149" i="1"/>
  <c r="W1046" i="1"/>
  <c r="W1077" i="1"/>
  <c r="W1009" i="1"/>
  <c r="W348" i="1"/>
  <c r="W1142" i="1"/>
  <c r="W245" i="1"/>
  <c r="W687" i="1"/>
  <c r="W220" i="1"/>
  <c r="W221" i="1"/>
  <c r="W222" i="1"/>
  <c r="W1344" i="1"/>
  <c r="W223" i="1"/>
  <c r="W1078" i="1"/>
  <c r="W224" i="1"/>
  <c r="W266" i="1"/>
  <c r="W1079" i="1"/>
  <c r="W226" i="1"/>
  <c r="W615" i="1"/>
  <c r="W1262" i="1"/>
  <c r="W955" i="1"/>
  <c r="W1080" i="1"/>
  <c r="W956" i="1"/>
  <c r="W957" i="1"/>
  <c r="W415" i="1"/>
  <c r="W1081" i="1"/>
  <c r="W958" i="1"/>
  <c r="W959" i="1"/>
  <c r="W678" i="1"/>
  <c r="W1176" i="1"/>
  <c r="W1398" i="1"/>
  <c r="W1177" i="1"/>
  <c r="W1178" i="1"/>
  <c r="W1399" i="1"/>
  <c r="W834" i="1"/>
  <c r="W980" i="1"/>
  <c r="W706" i="1"/>
  <c r="W1082" i="1"/>
  <c r="W1083" i="1"/>
  <c r="W1084" i="1"/>
  <c r="W1259" i="1"/>
  <c r="W1085" i="1"/>
  <c r="W1086" i="1"/>
  <c r="W1087" i="1"/>
  <c r="W1260" i="1"/>
  <c r="W1356" i="1"/>
  <c r="W1357" i="1"/>
  <c r="W416" i="1"/>
  <c r="W616" i="1"/>
  <c r="W1358" i="1"/>
  <c r="W246" i="1"/>
  <c r="W1179" i="1"/>
  <c r="W924" i="1"/>
  <c r="W1359" i="1"/>
  <c r="W707" i="1"/>
  <c r="W1088" i="1"/>
  <c r="W708" i="1"/>
  <c r="W1370" i="1"/>
  <c r="W1371" i="1"/>
  <c r="W1372" i="1"/>
  <c r="W752" i="1"/>
  <c r="W753" i="1"/>
  <c r="W418" i="1"/>
  <c r="W419" i="1"/>
  <c r="W420" i="1"/>
  <c r="W421" i="1"/>
  <c r="W422" i="1"/>
  <c r="W423" i="1"/>
  <c r="W770" i="1"/>
  <c r="W835" i="1"/>
  <c r="W1180" i="1"/>
  <c r="W444" i="1"/>
  <c r="W1307" i="1"/>
  <c r="W836" i="1"/>
  <c r="W181" i="1"/>
  <c r="W207" i="1"/>
  <c r="W445" i="1"/>
  <c r="W1263" i="1"/>
  <c r="W470" i="1"/>
  <c r="W1278" i="1"/>
  <c r="W932" i="1"/>
  <c r="W935" i="1"/>
  <c r="W1186" i="1"/>
  <c r="W1405" i="1"/>
  <c r="W330" i="1"/>
  <c r="W208" i="1"/>
  <c r="W987" i="1"/>
  <c r="W94" i="1"/>
  <c r="W86" i="1"/>
  <c r="W113" i="1"/>
  <c r="W150" i="1"/>
  <c r="W1119" i="1"/>
  <c r="W943" i="1"/>
  <c r="W988" i="1"/>
  <c r="W925" i="1"/>
  <c r="W1125" i="1"/>
  <c r="W1279" i="1"/>
  <c r="W933" i="1"/>
  <c r="W936" i="1"/>
  <c r="W938" i="1"/>
  <c r="W462" i="1"/>
  <c r="W1154" i="1"/>
  <c r="W235" i="1"/>
  <c r="W252" i="1"/>
  <c r="W83" i="1"/>
  <c r="W95" i="1"/>
  <c r="W34" i="1"/>
  <c r="W477" i="1"/>
  <c r="W848" i="1"/>
  <c r="W1120" i="1"/>
  <c r="W1318" i="1"/>
  <c r="W341" i="1"/>
  <c r="W212" i="1"/>
  <c r="W373" i="1"/>
  <c r="W258" i="1"/>
  <c r="W392" i="1"/>
  <c r="W960" i="1"/>
  <c r="W280" i="1"/>
  <c r="W961" i="1"/>
  <c r="W290" i="1"/>
  <c r="W516" i="1"/>
  <c r="W304" i="1"/>
  <c r="W962" i="1"/>
  <c r="W315" i="1"/>
  <c r="W342" i="1"/>
  <c r="W374" i="1"/>
  <c r="W393" i="1"/>
  <c r="W184" i="1"/>
  <c r="W411" i="1"/>
  <c r="W1145" i="1"/>
  <c r="W279" i="1"/>
  <c r="W41" i="1"/>
  <c r="W185" i="1"/>
  <c r="W702" i="1"/>
  <c r="W1002" i="1"/>
  <c r="W695" i="1"/>
  <c r="W206" i="1"/>
  <c r="W250" i="1"/>
  <c r="W337" i="1"/>
  <c r="W395" i="1"/>
  <c r="W912" i="1"/>
  <c r="W1308" i="1"/>
  <c r="W791" i="1"/>
  <c r="W1047" i="1"/>
  <c r="W1048" i="1"/>
  <c r="W211" i="1"/>
  <c r="W1338" i="1"/>
  <c r="W1293" i="1"/>
  <c r="W662" i="1"/>
  <c r="W463" i="1"/>
  <c r="W166" i="1"/>
  <c r="W276" i="1"/>
  <c r="W186" i="1"/>
  <c r="W288" i="1"/>
  <c r="W817" i="1"/>
  <c r="W809" i="1"/>
  <c r="W810" i="1"/>
  <c r="W746" i="1"/>
  <c r="W747" i="1"/>
  <c r="W743" i="1"/>
  <c r="W609" i="1"/>
  <c r="W278" i="1"/>
  <c r="W152" i="1"/>
  <c r="W99" i="1"/>
  <c r="W300" i="1"/>
  <c r="W338" i="1"/>
  <c r="W517" i="1"/>
  <c r="W50" i="1"/>
  <c r="W1126" i="1"/>
  <c r="W51" i="1"/>
  <c r="W1328" i="1"/>
  <c r="W1155" i="1"/>
  <c r="W237" i="1"/>
  <c r="W617" i="1"/>
  <c r="W913" i="1"/>
  <c r="W674" i="1"/>
  <c r="W997" i="1"/>
  <c r="W792" i="1"/>
  <c r="W1421" i="1"/>
  <c r="W217" i="1"/>
  <c r="W663" i="1"/>
  <c r="W679" i="1"/>
  <c r="W703" i="1"/>
  <c r="W880" i="1"/>
  <c r="W518" i="1"/>
  <c r="W11" i="1"/>
  <c r="W714" i="1"/>
  <c r="W519" i="1"/>
  <c r="W52" i="1"/>
  <c r="W61" i="1"/>
  <c r="W123" i="1"/>
  <c r="W302" i="1"/>
  <c r="W137" i="1"/>
  <c r="W520" i="1"/>
  <c r="W410" i="1"/>
  <c r="W564" i="1"/>
  <c r="W521" i="1"/>
  <c r="W725" i="1"/>
  <c r="W1018" i="1"/>
  <c r="W522" i="1"/>
  <c r="W1049" i="1"/>
  <c r="W785" i="1"/>
  <c r="W1050" i="1"/>
  <c r="W984" i="1"/>
  <c r="W523" i="1"/>
  <c r="W132" i="1"/>
  <c r="W786" i="1"/>
  <c r="W153" i="1"/>
  <c r="W524" i="1"/>
  <c r="W1156" i="1"/>
  <c r="W169" i="1"/>
  <c r="W187" i="1"/>
  <c r="W704" i="1"/>
  <c r="W188" i="1"/>
  <c r="W544" i="1"/>
  <c r="W53" i="1"/>
  <c r="W976" i="1"/>
  <c r="W157" i="1"/>
  <c r="W715" i="1"/>
  <c r="W124" i="1"/>
  <c r="W545" i="1"/>
  <c r="W610" i="1"/>
  <c r="W731" i="1"/>
  <c r="W915" i="1"/>
  <c r="W881" i="1"/>
  <c r="W606" i="1"/>
  <c r="W607" i="1"/>
  <c r="W1059" i="1"/>
  <c r="W1060" i="1"/>
  <c r="W882" i="1"/>
  <c r="W883" i="1"/>
  <c r="W884" i="1"/>
  <c r="W885" i="1"/>
  <c r="W886" i="1"/>
  <c r="W887" i="1"/>
  <c r="W888" i="1"/>
  <c r="W889" i="1"/>
  <c r="W815" i="1"/>
  <c r="W890" i="1"/>
  <c r="W592" i="1"/>
  <c r="W906" i="1"/>
  <c r="W590" i="1"/>
  <c r="W593" i="1"/>
  <c r="W907" i="1"/>
  <c r="W594" i="1"/>
  <c r="W595" i="1"/>
  <c r="W596" i="1"/>
  <c r="W597" i="1"/>
  <c r="W598" i="1"/>
  <c r="W992" i="1"/>
  <c r="W998" i="1"/>
  <c r="W1131" i="1"/>
  <c r="W1132" i="1"/>
  <c r="W1100" i="1"/>
  <c r="W1101" i="1"/>
  <c r="W1102" i="1"/>
  <c r="W1103" i="1"/>
  <c r="W1104" i="1"/>
  <c r="W1105" i="1"/>
  <c r="W1106" i="1"/>
  <c r="W1014" i="1"/>
  <c r="W1053" i="1"/>
  <c r="W732" i="1"/>
  <c r="W744" i="1"/>
  <c r="W801" i="1"/>
  <c r="W1252" i="1"/>
  <c r="W802" i="1"/>
  <c r="W174" i="1"/>
  <c r="W196" i="1"/>
  <c r="W1250" i="1"/>
  <c r="W754" i="1"/>
  <c r="W755" i="1"/>
  <c r="W228" i="1"/>
  <c r="W229" i="1"/>
  <c r="W67" i="1"/>
  <c r="W129" i="1"/>
  <c r="W1396" i="1"/>
  <c r="W247" i="1"/>
  <c r="W234" i="1"/>
  <c r="W369" i="1"/>
  <c r="W417" i="1"/>
  <c r="W368" i="1"/>
  <c r="W1089" i="1"/>
  <c r="W142" i="1"/>
  <c r="W143" i="1"/>
  <c r="W1090" i="1"/>
  <c r="W1110" i="1"/>
  <c r="W160" i="1"/>
  <c r="W161" i="1"/>
  <c r="W360" i="1"/>
  <c r="W68" i="1"/>
  <c r="W1261" i="1"/>
  <c r="W1345" i="1"/>
  <c r="W424" i="1"/>
  <c r="W54" i="1"/>
  <c r="W990" i="1"/>
  <c r="W125" i="1"/>
  <c r="W565" i="1"/>
  <c r="W1264" i="1"/>
  <c r="W1115" i="1"/>
  <c r="W803" i="1"/>
  <c r="W203" i="1"/>
  <c r="W248" i="1"/>
  <c r="W525" i="1"/>
  <c r="W1265" i="1"/>
  <c r="W297" i="1"/>
  <c r="W301" i="1"/>
  <c r="W312" i="1"/>
  <c r="W840" i="1"/>
  <c r="W311" i="1"/>
  <c r="W384" i="1"/>
  <c r="W1288" i="1"/>
  <c r="W1294" i="1"/>
  <c r="W1010" i="1"/>
  <c r="W313" i="1"/>
  <c r="W183" i="1"/>
  <c r="W28" i="1"/>
  <c r="W112" i="1"/>
  <c r="W87" i="1"/>
  <c r="W665" i="1"/>
  <c r="W483" i="1"/>
  <c r="W117" i="1"/>
  <c r="W88" i="1"/>
  <c r="W905" i="1"/>
  <c r="W526" i="1"/>
  <c r="W289" i="1"/>
  <c r="W726" i="1"/>
  <c r="W995" i="1"/>
  <c r="W991" i="1"/>
  <c r="W1061" i="1"/>
  <c r="W566" i="1"/>
  <c r="W527" i="1"/>
  <c r="W733" i="1"/>
  <c r="W628" i="1"/>
  <c r="W242" i="1"/>
  <c r="W734" i="1"/>
  <c r="W1295" i="1"/>
  <c r="W1015" i="1"/>
  <c r="W528" i="1"/>
  <c r="W697" i="1"/>
  <c r="W425" i="1"/>
  <c r="W811" i="1"/>
  <c r="W361" i="1"/>
  <c r="W963" i="1"/>
  <c r="W165" i="1"/>
  <c r="W816" i="1"/>
  <c r="W1054" i="1"/>
  <c r="W319" i="1"/>
  <c r="W681" i="1"/>
  <c r="W666" i="1"/>
  <c r="W1309" i="1"/>
  <c r="W667" i="1"/>
  <c r="W478" i="1"/>
  <c r="W1187" i="1"/>
  <c r="W1188" i="1"/>
  <c r="W1189" i="1"/>
  <c r="W1296" i="1"/>
  <c r="W776" i="1"/>
  <c r="W331" i="1"/>
  <c r="W735" i="1"/>
  <c r="W128" i="1"/>
  <c r="W543" i="1"/>
  <c r="W133" i="1"/>
  <c r="W716" i="1"/>
  <c r="W546" i="1"/>
  <c r="W69" i="1"/>
  <c r="W717" i="1"/>
  <c r="W547" i="1"/>
  <c r="W718" i="1"/>
  <c r="W719" i="1"/>
  <c r="W720" i="1"/>
  <c r="W721" i="1"/>
  <c r="W548" i="1"/>
  <c r="W722" i="1"/>
  <c r="W239" i="1"/>
  <c r="W100" i="1"/>
  <c r="W698" i="1"/>
  <c r="W394" i="1"/>
  <c r="W549" i="1"/>
  <c r="W629" i="1"/>
  <c r="W723" i="1"/>
  <c r="W710" i="1"/>
  <c r="W567" i="1"/>
  <c r="W689" i="1"/>
  <c r="W568" i="1"/>
  <c r="W690" i="1"/>
  <c r="W1430" i="1"/>
  <c r="W1138" i="1"/>
  <c r="W1162" i="1"/>
  <c r="W569" i="1"/>
  <c r="W705" i="1"/>
  <c r="W793" i="1"/>
  <c r="W570" i="1"/>
  <c r="W794" i="1"/>
  <c r="W795" i="1"/>
  <c r="W571" i="1"/>
  <c r="W872" i="1"/>
  <c r="W572" i="1"/>
  <c r="W873" i="1"/>
  <c r="W171" i="1"/>
  <c r="W1139" i="1"/>
  <c r="W573" i="1"/>
  <c r="W529" i="1"/>
  <c r="W996" i="1"/>
  <c r="W1164" i="1"/>
  <c r="W630" i="1"/>
  <c r="W1165" i="1"/>
  <c r="W977" i="1"/>
  <c r="W1241" i="1"/>
  <c r="W1242" i="1"/>
  <c r="W1243" i="1"/>
  <c r="W1244" i="1"/>
  <c r="W1245" i="1"/>
  <c r="W1246" i="1"/>
  <c r="W1336" i="1"/>
  <c r="W1381" i="1"/>
  <c r="W1382" i="1"/>
  <c r="W1096" i="1"/>
  <c r="W581" i="1"/>
  <c r="W1416" i="1"/>
  <c r="W875" i="1"/>
  <c r="W864" i="1"/>
  <c r="W530" i="1"/>
  <c r="W865" i="1"/>
  <c r="W531" i="1"/>
  <c r="W866" i="1"/>
  <c r="W745" i="1"/>
  <c r="W588" i="1"/>
  <c r="W1429" i="1"/>
  <c r="W608" i="1"/>
  <c r="W1062" i="1"/>
  <c r="W1063" i="1"/>
  <c r="W1064" i="1"/>
  <c r="W1065" i="1"/>
  <c r="W1066" i="1"/>
  <c r="W1067" i="1"/>
  <c r="W1068" i="1"/>
  <c r="W591" i="1"/>
  <c r="W1016" i="1"/>
  <c r="W878" i="1"/>
  <c r="W1055" i="1"/>
  <c r="W879" i="1"/>
  <c r="W599" i="1"/>
  <c r="W532" i="1"/>
  <c r="W1253" i="1"/>
  <c r="W589" i="1"/>
  <c r="W982" i="1"/>
  <c r="W269" i="1"/>
  <c r="W270" i="1"/>
  <c r="W271" i="1"/>
  <c r="W272" i="1"/>
  <c r="W273" i="1"/>
  <c r="W284" i="1"/>
  <c r="W285" i="1"/>
  <c r="W286" i="1"/>
  <c r="W1133" i="1"/>
  <c r="W867" i="1"/>
  <c r="W1112" i="1"/>
  <c r="W426" i="1"/>
  <c r="W533" i="1"/>
  <c r="W841" i="1"/>
  <c r="W1183" i="1"/>
  <c r="W144" i="1"/>
  <c r="W458" i="1"/>
  <c r="W1297" i="1"/>
  <c r="W1092" i="1"/>
  <c r="W372" i="1"/>
  <c r="W388" i="1"/>
  <c r="W84" i="1"/>
  <c r="W471" i="1"/>
  <c r="W148" i="1"/>
  <c r="W479" i="1"/>
  <c r="W780" i="1"/>
  <c r="W1317" i="1"/>
  <c r="W1319" i="1"/>
  <c r="W837" i="1"/>
  <c r="W1127" i="1"/>
  <c r="W1289" i="1"/>
  <c r="W490" i="1"/>
  <c r="W926" i="1"/>
  <c r="W189" i="1"/>
  <c r="W1128" i="1"/>
  <c r="W993" i="1"/>
  <c r="W999" i="1"/>
  <c r="W1339" i="1"/>
  <c r="W1383" i="1"/>
  <c r="W1384" i="1"/>
  <c r="W1385" i="1"/>
  <c r="W1386" i="1"/>
  <c r="W1387" i="1"/>
  <c r="W1388" i="1"/>
  <c r="W1389" i="1"/>
  <c r="W1390" i="1"/>
  <c r="W1340" i="1"/>
  <c r="W600" i="1"/>
  <c r="W64" i="1"/>
  <c r="W13" i="1"/>
  <c r="W601" i="1"/>
  <c r="W135" i="1"/>
  <c r="W156" i="1"/>
  <c r="W173" i="1"/>
  <c r="W194" i="1"/>
  <c r="W225" i="1"/>
  <c r="W353" i="1"/>
  <c r="W400" i="1"/>
  <c r="W611" i="1"/>
  <c r="W908" i="1"/>
  <c r="W1348" i="1"/>
  <c r="W800" i="1"/>
  <c r="W868" i="1"/>
  <c r="W162" i="1"/>
  <c r="W163" i="1"/>
  <c r="W177" i="1"/>
  <c r="W178" i="1"/>
  <c r="W179" i="1"/>
  <c r="W180" i="1"/>
  <c r="W1000" i="1"/>
  <c r="W534" i="1"/>
  <c r="W680" i="1"/>
  <c r="W381" i="1"/>
  <c r="W535" i="1"/>
  <c r="W711" i="1"/>
  <c r="W427" i="1"/>
  <c r="W65" i="1"/>
  <c r="W1256" i="1"/>
  <c r="W691" i="1"/>
  <c r="W849" i="1"/>
  <c r="W1422" i="1"/>
  <c r="W583" i="1"/>
  <c r="W287" i="1"/>
  <c r="W293" i="1"/>
  <c r="W294" i="1"/>
  <c r="W480" i="1"/>
  <c r="W481" i="1"/>
  <c r="W37" i="1"/>
  <c r="W843" i="1"/>
  <c r="W536" i="1"/>
  <c r="W126" i="1"/>
  <c r="W1222" i="1"/>
  <c r="W582" i="1"/>
  <c r="W1141" i="1"/>
  <c r="W446" i="1"/>
  <c r="W339" i="1"/>
  <c r="W869" i="1"/>
  <c r="W1223" i="1"/>
  <c r="W1224" i="1"/>
  <c r="W964" i="1"/>
  <c r="W281" i="1"/>
  <c r="W724" i="1"/>
  <c r="W1350" i="1"/>
  <c r="W927" i="1"/>
  <c r="W80" i="1"/>
  <c r="W385" i="1"/>
  <c r="W145" i="1"/>
  <c r="W940" i="1"/>
  <c r="W1300" i="1"/>
  <c r="W391" i="1"/>
  <c r="W675" i="1"/>
  <c r="W75" i="1"/>
  <c r="W70" i="1"/>
  <c r="W491" i="1"/>
  <c r="W79" i="1"/>
  <c r="W1117" i="1"/>
  <c r="W455" i="1"/>
  <c r="W108" i="1"/>
  <c r="W985" i="1"/>
  <c r="W1301" i="1"/>
  <c r="W668" i="1"/>
  <c r="W253" i="1"/>
  <c r="W928" i="1"/>
  <c r="W1401" i="1"/>
  <c r="W456" i="1"/>
  <c r="W459" i="1"/>
  <c r="W382" i="1"/>
  <c r="W1302" i="1"/>
  <c r="W1195" i="1"/>
  <c r="W1003" i="1"/>
  <c r="W38" i="1"/>
  <c r="W116" i="1"/>
  <c r="W669" i="1"/>
  <c r="W482" i="1"/>
  <c r="W1349" i="1"/>
  <c r="W1379" i="1"/>
  <c r="W1427" i="1"/>
  <c r="W192" i="1"/>
  <c r="W259" i="1"/>
  <c r="W550" i="1"/>
  <c r="W965" i="1"/>
  <c r="W736" i="1"/>
  <c r="W130" i="1"/>
  <c r="W966" i="1"/>
  <c r="W967" i="1"/>
  <c r="W574" i="1"/>
  <c r="W190" i="1"/>
  <c r="W796" i="1"/>
  <c r="W1329" i="1"/>
  <c r="W968" i="1"/>
  <c r="W104" i="1"/>
  <c r="W1225" i="1"/>
  <c r="W692" i="1"/>
  <c r="W76" i="1"/>
  <c r="W575" i="1"/>
  <c r="W969" i="1"/>
  <c r="W464" i="1"/>
  <c r="W970" i="1"/>
  <c r="W154" i="1"/>
  <c r="W62" i="1"/>
  <c r="W812" i="1"/>
  <c r="W787" i="1"/>
  <c r="W1373" i="1"/>
  <c r="W1017" i="1"/>
  <c r="W241" i="1"/>
  <c r="W813" i="1"/>
  <c r="W267" i="1"/>
  <c r="W283" i="1"/>
  <c r="W292" i="1"/>
  <c r="W306" i="1"/>
  <c r="W318" i="1"/>
  <c r="W349" i="1"/>
  <c r="W376" i="1"/>
  <c r="W397" i="1"/>
  <c r="W413" i="1"/>
  <c r="W103" i="1"/>
  <c r="W602" i="1"/>
  <c r="W199" i="1"/>
  <c r="W200" i="1"/>
  <c r="W201" i="1"/>
  <c r="W788" i="1"/>
  <c r="W343" i="1"/>
  <c r="W789" i="1"/>
  <c r="W870" i="1"/>
  <c r="W844" i="1"/>
  <c r="W465" i="1"/>
  <c r="W1181" i="1"/>
  <c r="W275" i="1"/>
  <c r="W1266" i="1"/>
  <c r="W1226" i="1"/>
  <c r="W96" i="1"/>
  <c r="W918" i="1"/>
  <c r="W327" i="1"/>
  <c r="W1147" i="1"/>
  <c r="W170" i="1"/>
  <c r="W1157" i="1"/>
  <c r="W191" i="1"/>
  <c r="W1267" i="1"/>
  <c r="W1276" i="1"/>
  <c r="W871" i="1"/>
  <c r="W55" i="1"/>
  <c r="W60" i="1"/>
  <c r="W537" i="1"/>
  <c r="W97" i="1"/>
  <c r="W1227" i="1"/>
  <c r="W551" i="1"/>
  <c r="W538" i="1"/>
  <c r="W904" i="1"/>
  <c r="W539" i="1"/>
  <c r="W214" i="1"/>
  <c r="W215" i="1"/>
  <c r="W216" i="1"/>
  <c r="W1417" i="1"/>
  <c r="W552" i="1"/>
  <c r="W1228" i="1"/>
  <c r="W260" i="1"/>
  <c r="W540" i="1"/>
  <c r="W553" i="1"/>
  <c r="W541" i="1"/>
  <c r="W261" i="1"/>
  <c r="W542" i="1"/>
  <c r="W1137" i="1"/>
  <c r="W1005" i="1"/>
  <c r="W56" i="1"/>
  <c r="W1006" i="1"/>
  <c r="W90" i="1"/>
  <c r="W1159" i="1"/>
  <c r="W213" i="1"/>
  <c r="W57" i="1"/>
  <c r="W576" i="1"/>
  <c r="W693" i="1"/>
  <c r="W577" i="1"/>
  <c r="W727" i="1"/>
  <c r="W578" i="1"/>
  <c r="W58" i="1"/>
  <c r="W728" i="1"/>
  <c r="W91" i="1"/>
  <c r="W1428" i="1"/>
  <c r="W92" i="1"/>
  <c r="W1419" i="1"/>
  <c r="W971" i="1"/>
  <c r="W1420" i="1"/>
  <c r="W972" i="1"/>
  <c r="W1351" i="1"/>
  <c r="W1360" i="1"/>
  <c r="W1361" i="1"/>
  <c r="W1352" i="1"/>
  <c r="W1353" i="1"/>
  <c r="W1362" i="1"/>
  <c r="W1363" i="1"/>
  <c r="W1354" i="1"/>
  <c r="W1229" i="1"/>
  <c r="W102" i="1"/>
  <c r="W1247" i="1"/>
  <c r="W1230" i="1"/>
  <c r="W1231" i="1"/>
  <c r="W340" i="1"/>
  <c r="W1330" i="1"/>
  <c r="W98" i="1"/>
  <c r="W1232" i="1"/>
  <c r="W274" i="1"/>
  <c r="W654" i="1"/>
  <c r="W686" i="1"/>
  <c r="W655" i="1"/>
  <c r="W756" i="1"/>
  <c r="W295" i="1"/>
  <c r="W296" i="1"/>
  <c r="W1134" i="1"/>
  <c r="W1135" i="1"/>
  <c r="W1107" i="1"/>
  <c r="W1108" i="1"/>
  <c r="W631" i="1"/>
  <c r="W682" i="1"/>
  <c r="W362" i="1"/>
  <c r="W363" i="1"/>
  <c r="W140" i="1"/>
  <c r="W141" i="1"/>
  <c r="W307" i="1"/>
  <c r="W632" i="1"/>
  <c r="W1109" i="1"/>
  <c r="W737" i="1"/>
  <c r="W1255" i="1"/>
  <c r="W14" i="1"/>
  <c r="W1170" i="1"/>
  <c r="W1069" i="1"/>
  <c r="W1070" i="1"/>
  <c r="W1071" i="1"/>
  <c r="W1254" i="1"/>
  <c r="W804" i="1"/>
  <c r="W1391" i="1"/>
  <c r="W805" i="1"/>
  <c r="W1392" i="1"/>
  <c r="W195" i="1"/>
  <c r="W398" i="1"/>
  <c r="W1072" i="1"/>
  <c r="W1196" i="1"/>
  <c r="W1197" i="1"/>
  <c r="W1198" i="1"/>
  <c r="W670" i="1"/>
  <c r="W1280" i="1"/>
  <c r="W1281" i="1"/>
  <c r="W1282" i="1"/>
  <c r="W658" i="1"/>
  <c r="W842" i="1"/>
  <c r="W1402" i="1"/>
  <c r="W453" i="1"/>
  <c r="W454" i="1"/>
  <c r="W1185" i="1"/>
  <c r="W23" i="1"/>
  <c r="W107" i="1"/>
  <c r="W24" i="1"/>
  <c r="W661" i="1"/>
  <c r="W1290" i="1"/>
  <c r="W1291" i="1"/>
  <c r="W939" i="1"/>
  <c r="W1406" i="1"/>
  <c r="W1407" i="1"/>
  <c r="W1408" i="1"/>
  <c r="W1298" i="1"/>
  <c r="W1299" i="1"/>
  <c r="W1190" i="1"/>
  <c r="W26" i="1"/>
  <c r="W1191" i="1"/>
  <c r="W1409" i="1"/>
  <c r="W386" i="1"/>
  <c r="W182" i="1"/>
  <c r="W236" i="1"/>
  <c r="W251" i="1"/>
  <c r="W298" i="1"/>
  <c r="W664" i="1"/>
  <c r="W109" i="1"/>
  <c r="W27" i="1"/>
  <c r="W82" i="1"/>
  <c r="W29" i="1"/>
  <c r="W30" i="1"/>
  <c r="W31" i="1"/>
  <c r="W85" i="1"/>
  <c r="W777" i="1"/>
  <c r="W472" i="1"/>
  <c r="W778" i="1"/>
  <c r="W779" i="1"/>
  <c r="W1303" i="1"/>
  <c r="W474" i="1"/>
  <c r="W168" i="1"/>
  <c r="W1304" i="1"/>
  <c r="W1199" i="1"/>
  <c r="W1200" i="1"/>
  <c r="W1310" i="1"/>
  <c r="W1311" i="1"/>
  <c r="W484" i="1"/>
  <c r="W485" i="1"/>
  <c r="W333" i="1"/>
  <c r="W671" i="1"/>
  <c r="W1004" i="1"/>
  <c r="W254" i="1"/>
  <c r="W118" i="1"/>
  <c r="W42" i="1"/>
  <c r="W1320" i="1"/>
  <c r="W89" i="1"/>
  <c r="W43" i="1"/>
  <c r="W44" i="1"/>
  <c r="W1312" i="1"/>
  <c r="W1292" i="1"/>
  <c r="W146" i="1"/>
  <c r="W332" i="1"/>
  <c r="W1233" i="1"/>
  <c r="W255" i="1"/>
  <c r="W1234" i="1"/>
  <c r="W256" i="1"/>
  <c r="W1313" i="1"/>
  <c r="W486" i="1"/>
  <c r="W151" i="1"/>
  <c r="Y151" i="1"/>
  <c r="X493" i="1"/>
  <c r="X303" i="1"/>
  <c r="X951" i="1"/>
  <c r="X1208" i="1"/>
  <c r="X1209" i="1"/>
  <c r="X989" i="1"/>
  <c r="X850" i="1"/>
  <c r="X775" i="1"/>
  <c r="X494" i="1"/>
  <c r="X401" i="1"/>
  <c r="X63" i="1"/>
  <c r="X1268" i="1"/>
  <c r="X838" i="1"/>
  <c r="X17" i="1"/>
  <c r="X438" i="1"/>
  <c r="X326" i="1"/>
  <c r="X447" i="1"/>
  <c r="X1148" i="1"/>
  <c r="X827" i="1"/>
  <c r="X262" i="1"/>
  <c r="X428" i="1"/>
  <c r="X138" i="1"/>
  <c r="X158" i="1"/>
  <c r="X919" i="1"/>
  <c r="X175" i="1"/>
  <c r="X683" i="1"/>
  <c r="X197" i="1"/>
  <c r="X243" i="1"/>
  <c r="X320" i="1"/>
  <c r="X354" i="1"/>
  <c r="X402" i="1"/>
  <c r="X633" i="1"/>
  <c r="X757" i="1"/>
  <c r="X634" i="1"/>
  <c r="X1074" i="1"/>
  <c r="X920" i="1"/>
  <c r="X921" i="1"/>
  <c r="X139" i="1"/>
  <c r="X758" i="1"/>
  <c r="X263" i="1"/>
  <c r="X635" i="1"/>
  <c r="X554" i="1"/>
  <c r="X759" i="1"/>
  <c r="X952" i="1"/>
  <c r="X264" i="1"/>
  <c r="X134" i="1"/>
  <c r="X155" i="1"/>
  <c r="X172" i="1"/>
  <c r="X760" i="1"/>
  <c r="X761" i="1"/>
  <c r="X922" i="1"/>
  <c r="X729" i="1"/>
  <c r="X953" i="1"/>
  <c r="X580" i="1"/>
  <c r="X1146" i="1"/>
  <c r="X730" i="1"/>
  <c r="X1210" i="1"/>
  <c r="X1149" i="1"/>
  <c r="X1211" i="1"/>
  <c r="X1075" i="1"/>
  <c r="X309" i="1"/>
  <c r="X310" i="1"/>
  <c r="X975" i="1"/>
  <c r="X1212" i="1"/>
  <c r="X1076" i="1"/>
  <c r="X322" i="1"/>
  <c r="X1140" i="1"/>
  <c r="X1410" i="1"/>
  <c r="X1019" i="1"/>
  <c r="X851" i="1"/>
  <c r="X1193" i="1"/>
  <c r="X1306" i="1"/>
  <c r="X1168" i="1"/>
  <c r="X1129" i="1"/>
  <c r="X495" i="1"/>
  <c r="X1130" i="1"/>
  <c r="X852" i="1"/>
  <c r="X1169" i="1"/>
  <c r="X1097" i="1"/>
  <c r="X496" i="1"/>
  <c r="X1314" i="1"/>
  <c r="X39" i="1"/>
  <c r="X828" i="1"/>
  <c r="X1269" i="1"/>
  <c r="X636" i="1"/>
  <c r="X1331" i="1"/>
  <c r="X1332" i="1"/>
  <c r="X159" i="1"/>
  <c r="X762" i="1"/>
  <c r="X853" i="1"/>
  <c r="X497" i="1"/>
  <c r="X193" i="1"/>
  <c r="X637" i="1"/>
  <c r="X738" i="1"/>
  <c r="X763" i="1"/>
  <c r="X1316" i="1"/>
  <c r="X638" i="1"/>
  <c r="X218" i="1"/>
  <c r="X240" i="1"/>
  <c r="X387" i="1"/>
  <c r="X764" i="1"/>
  <c r="X639" i="1"/>
  <c r="X765" i="1"/>
  <c r="X640" i="1"/>
  <c r="X1098" i="1"/>
  <c r="X1020" i="1"/>
  <c r="X265" i="1"/>
  <c r="X282" i="1"/>
  <c r="X1270" i="1"/>
  <c r="X291" i="1"/>
  <c r="X766" i="1"/>
  <c r="X767" i="1"/>
  <c r="X641" i="1"/>
  <c r="X1333" i="1"/>
  <c r="X1418" i="1"/>
  <c r="X1158" i="1"/>
  <c r="X305" i="1"/>
  <c r="X316" i="1"/>
  <c r="X344" i="1"/>
  <c r="X498" i="1"/>
  <c r="X499" i="1"/>
  <c r="X555" i="1"/>
  <c r="X1283" i="1"/>
  <c r="X375" i="1"/>
  <c r="X396" i="1"/>
  <c r="X847" i="1"/>
  <c r="X176" i="1"/>
  <c r="X77" i="1"/>
  <c r="X1150" i="1"/>
  <c r="X323" i="1"/>
  <c r="X1021" i="1"/>
  <c r="X324" i="1"/>
  <c r="X500" i="1"/>
  <c r="X1121" i="1"/>
  <c r="X768" i="1"/>
  <c r="X642" i="1"/>
  <c r="X941" i="1"/>
  <c r="X198" i="1"/>
  <c r="X412" i="1"/>
  <c r="X797" i="1"/>
  <c r="X584" i="1"/>
  <c r="X739" i="1"/>
  <c r="X672" i="1"/>
  <c r="X659" i="1"/>
  <c r="X487" i="1"/>
  <c r="X1122" i="1"/>
  <c r="X854" i="1"/>
  <c r="X268" i="1"/>
  <c r="X429" i="1"/>
  <c r="X1116" i="1"/>
  <c r="X829" i="1"/>
  <c r="X769" i="1"/>
  <c r="X699" i="1"/>
  <c r="X389" i="1"/>
  <c r="X501" i="1"/>
  <c r="X1393" i="1"/>
  <c r="X350" i="1"/>
  <c r="X830" i="1"/>
  <c r="X712" i="1"/>
  <c r="X643" i="1"/>
  <c r="X321" i="1"/>
  <c r="X798" i="1"/>
  <c r="X1091" i="1"/>
  <c r="X821" i="1"/>
  <c r="X855" i="1"/>
  <c r="X822" i="1"/>
  <c r="X660" i="1"/>
  <c r="X839" i="1"/>
  <c r="X502" i="1"/>
  <c r="X1334" i="1"/>
  <c r="X823" i="1"/>
  <c r="X824" i="1"/>
  <c r="X876" i="1"/>
  <c r="X825" i="1"/>
  <c r="X856" i="1"/>
  <c r="X688" i="1"/>
  <c r="X136" i="1"/>
  <c r="X1111" i="1"/>
  <c r="X443" i="1"/>
  <c r="X503" i="1"/>
  <c r="X325" i="1"/>
  <c r="X364" i="1"/>
  <c r="X365" i="1"/>
  <c r="X857" i="1"/>
  <c r="X644" i="1"/>
  <c r="X1380" i="1"/>
  <c r="X504" i="1"/>
  <c r="X59" i="1"/>
  <c r="X826" i="1"/>
  <c r="X645" i="1"/>
  <c r="X355" i="1"/>
  <c r="X403" i="1"/>
  <c r="X356" i="1"/>
  <c r="X891" i="1"/>
  <c r="X556" i="1"/>
  <c r="X646" i="1"/>
  <c r="X1022" i="1"/>
  <c r="X1411" i="1"/>
  <c r="X1023" i="1"/>
  <c r="X1412" i="1"/>
  <c r="X366" i="1"/>
  <c r="X367" i="1"/>
  <c r="X377" i="1"/>
  <c r="X892" i="1"/>
  <c r="X378" i="1"/>
  <c r="X1024" i="1"/>
  <c r="X1413" i="1"/>
  <c r="X390" i="1"/>
  <c r="X612" i="1"/>
  <c r="X351" i="1"/>
  <c r="X814" i="1"/>
  <c r="X603" i="1"/>
  <c r="X877" i="1"/>
  <c r="X740" i="1"/>
  <c r="X647" i="1"/>
  <c r="X357" i="1"/>
  <c r="X71" i="1"/>
  <c r="X358" i="1"/>
  <c r="X929" i="1"/>
  <c r="X1099" i="1"/>
  <c r="X359" i="1"/>
  <c r="X741" i="1"/>
  <c r="X1277" i="1"/>
  <c r="X930" i="1"/>
  <c r="X1184" i="1"/>
  <c r="X1285" i="1"/>
  <c r="X25" i="1"/>
  <c r="X93" i="1"/>
  <c r="X845" i="1"/>
  <c r="X1192" i="1"/>
  <c r="X277" i="1"/>
  <c r="X110" i="1"/>
  <c r="X32" i="1"/>
  <c r="X469" i="1"/>
  <c r="X473" i="1"/>
  <c r="X33" i="1"/>
  <c r="X1194" i="1"/>
  <c r="X40" i="1"/>
  <c r="X1315" i="1"/>
  <c r="X488" i="1"/>
  <c r="X937" i="1"/>
  <c r="X466" i="1"/>
  <c r="X986" i="1"/>
  <c r="X111" i="1"/>
  <c r="X475" i="1"/>
  <c r="X673" i="1"/>
  <c r="X467" i="1"/>
  <c r="X676" i="1"/>
  <c r="X799" i="1"/>
  <c r="X1251" i="1"/>
  <c r="X131" i="1"/>
  <c r="X806" i="1"/>
  <c r="X329" i="1"/>
  <c r="X1201" i="1"/>
  <c r="X127" i="1"/>
  <c r="X448" i="1"/>
  <c r="X204" i="1"/>
  <c r="X439" i="1"/>
  <c r="X370" i="1"/>
  <c r="X1114" i="1"/>
  <c r="X831" i="1"/>
  <c r="X430" i="1"/>
  <c r="X440" i="1"/>
  <c r="X431" i="1"/>
  <c r="X432" i="1"/>
  <c r="X700" i="1"/>
  <c r="X832" i="1"/>
  <c r="X433" i="1"/>
  <c r="X371" i="1"/>
  <c r="X677" i="1"/>
  <c r="X1025" i="1"/>
  <c r="X858" i="1"/>
  <c r="X505" i="1"/>
  <c r="X441" i="1"/>
  <c r="X1400" i="1"/>
  <c r="X22" i="1"/>
  <c r="X859" i="1"/>
  <c r="X557" i="1"/>
  <c r="X701" i="1"/>
  <c r="X558" i="1"/>
  <c r="X559" i="1"/>
  <c r="X1026" i="1"/>
  <c r="X506" i="1"/>
  <c r="X434" i="1"/>
  <c r="X78" i="1"/>
  <c r="X435" i="1"/>
  <c r="X833" i="1"/>
  <c r="X1284" i="1"/>
  <c r="X931" i="1"/>
  <c r="X893" i="1"/>
  <c r="X648" i="1"/>
  <c r="X894" i="1"/>
  <c r="X895" i="1"/>
  <c r="X713" i="1"/>
  <c r="X934" i="1"/>
  <c r="X896" i="1"/>
  <c r="X897" i="1"/>
  <c r="X404" i="1"/>
  <c r="X898" i="1"/>
  <c r="X1202" i="1"/>
  <c r="X1203" i="1"/>
  <c r="X618" i="1"/>
  <c r="X507" i="1"/>
  <c r="X781" i="1"/>
  <c r="X771" i="1"/>
  <c r="X1271" i="1"/>
  <c r="X436" i="1"/>
  <c r="X656" i="1"/>
  <c r="X1151" i="1"/>
  <c r="X451" i="1"/>
  <c r="X899" i="1"/>
  <c r="X452" i="1"/>
  <c r="X782" i="1"/>
  <c r="X900" i="1"/>
  <c r="X1335" i="1"/>
  <c r="X973" i="1"/>
  <c r="X901" i="1"/>
  <c r="X1235" i="1"/>
  <c r="X860" i="1"/>
  <c r="X861" i="1"/>
  <c r="X862" i="1"/>
  <c r="X508" i="1"/>
  <c r="X205" i="1"/>
  <c r="X489" i="1"/>
  <c r="X974" i="1"/>
  <c r="X619" i="1"/>
  <c r="X437" i="1"/>
  <c r="X657" i="1"/>
  <c r="X1236" i="1"/>
  <c r="X863" i="1"/>
  <c r="X748" i="1"/>
  <c r="X749" i="1"/>
  <c r="X750" i="1"/>
  <c r="X1237" i="1"/>
  <c r="X620" i="1"/>
  <c r="X981" i="1"/>
  <c r="X649" i="1"/>
  <c r="X911" i="1"/>
  <c r="X902" i="1"/>
  <c r="X650" i="1"/>
  <c r="X651" i="1"/>
  <c r="X1172" i="1"/>
  <c r="X916" i="1"/>
  <c r="X1152" i="1"/>
  <c r="X1027" i="1"/>
  <c r="X509" i="1"/>
  <c r="X560" i="1"/>
  <c r="X903" i="1"/>
  <c r="X783" i="1"/>
  <c r="X476" i="1"/>
  <c r="X1238" i="1"/>
  <c r="X510" i="1"/>
  <c r="X684" i="1"/>
  <c r="X652" i="1"/>
  <c r="X1239" i="1"/>
  <c r="X1213" i="1"/>
  <c r="X209" i="1"/>
  <c r="X1240" i="1"/>
  <c r="X1257" i="1"/>
  <c r="X621" i="1"/>
  <c r="X622" i="1"/>
  <c r="X210" i="1"/>
  <c r="X585" i="1"/>
  <c r="X994" i="1"/>
  <c r="X72" i="1"/>
  <c r="X4" i="1"/>
  <c r="X1182" i="1"/>
  <c r="X685" i="1"/>
  <c r="X511" i="1"/>
  <c r="X1011" i="1"/>
  <c r="X5" i="1"/>
  <c r="X1374" i="1"/>
  <c r="X147" i="1"/>
  <c r="X807" i="1"/>
  <c r="X1001" i="1"/>
  <c r="X808" i="1"/>
  <c r="X167" i="1"/>
  <c r="X1272" i="1"/>
  <c r="X105" i="1"/>
  <c r="X774" i="1"/>
  <c r="X742" i="1"/>
  <c r="X653" i="1"/>
  <c r="X442" i="1"/>
  <c r="X1423" i="1"/>
  <c r="X1424" i="1"/>
  <c r="X1113" i="1"/>
  <c r="X18" i="1"/>
  <c r="X73" i="1"/>
  <c r="X818" i="1"/>
  <c r="X978" i="1"/>
  <c r="X694" i="1"/>
  <c r="X19" i="1"/>
  <c r="X1248" i="1"/>
  <c r="X1166" i="1"/>
  <c r="X1425" i="1"/>
  <c r="X979" i="1"/>
  <c r="X219" i="1"/>
  <c r="X909" i="1"/>
  <c r="X1051" i="1"/>
  <c r="X623" i="1"/>
  <c r="X1093" i="1"/>
  <c r="X586" i="1"/>
  <c r="X1375" i="1"/>
  <c r="X16" i="1"/>
  <c r="X624" i="1"/>
  <c r="X1153" i="1"/>
  <c r="X1028" i="1"/>
  <c r="X46" i="1"/>
  <c r="X12" i="1"/>
  <c r="X1007" i="1"/>
  <c r="X352" i="1"/>
  <c r="X625" i="1"/>
  <c r="X819" i="1"/>
  <c r="X66" i="1"/>
  <c r="X379" i="1"/>
  <c r="X1029" i="1"/>
  <c r="X119" i="1"/>
  <c r="X1030" i="1"/>
  <c r="X47" i="1"/>
  <c r="X1012" i="1"/>
  <c r="X1376" i="1"/>
  <c r="X1214" i="1"/>
  <c r="X1377" i="1"/>
  <c r="X1414" i="1"/>
  <c r="X605" i="1"/>
  <c r="X1364" i="1"/>
  <c r="X1031" i="1"/>
  <c r="X120" i="1"/>
  <c r="X1032" i="1"/>
  <c r="X48" i="1"/>
  <c r="X1033" i="1"/>
  <c r="X121" i="1"/>
  <c r="X1034" i="1"/>
  <c r="X1415" i="1"/>
  <c r="X380" i="1"/>
  <c r="X405" i="1"/>
  <c r="X406" i="1"/>
  <c r="X6" i="1"/>
  <c r="X7" i="1"/>
  <c r="X1035" i="1"/>
  <c r="X1215" i="1"/>
  <c r="X1036" i="1"/>
  <c r="X314" i="1"/>
  <c r="X1216" i="1"/>
  <c r="X238" i="1"/>
  <c r="X1217" i="1"/>
  <c r="X561" i="1"/>
  <c r="X562" i="1"/>
  <c r="X1037" i="1"/>
  <c r="X1038" i="1"/>
  <c r="X1039" i="1"/>
  <c r="X1218" i="1"/>
  <c r="X1040" i="1"/>
  <c r="X101" i="1"/>
  <c r="X1337" i="1"/>
  <c r="X563" i="1"/>
  <c r="X334" i="1"/>
  <c r="X820" i="1"/>
  <c r="X461" i="1"/>
  <c r="X1403" i="1"/>
  <c r="X299" i="1"/>
  <c r="X230" i="1"/>
  <c r="X604" i="1"/>
  <c r="X231" i="1"/>
  <c r="X106" i="1"/>
  <c r="X449" i="1"/>
  <c r="X772" i="1"/>
  <c r="X232" i="1"/>
  <c r="X626" i="1"/>
  <c r="X233" i="1"/>
  <c r="X407" i="1"/>
  <c r="X450" i="1"/>
  <c r="X20" i="1"/>
  <c r="X923" i="1"/>
  <c r="X408" i="1"/>
  <c r="X227" i="1"/>
  <c r="X627" i="1"/>
  <c r="X709" i="1"/>
  <c r="X910" i="1"/>
  <c r="X328" i="1"/>
  <c r="X35" i="1"/>
  <c r="X468" i="1"/>
  <c r="X114" i="1"/>
  <c r="X36" i="1"/>
  <c r="X1365" i="1"/>
  <c r="X917" i="1"/>
  <c r="X1273" i="1"/>
  <c r="X1366" i="1"/>
  <c r="X1008" i="1"/>
  <c r="X335" i="1"/>
  <c r="X336" i="1"/>
  <c r="X1123" i="1"/>
  <c r="X751" i="1"/>
  <c r="X1171" i="1"/>
  <c r="X49" i="1"/>
  <c r="X1426" i="1"/>
  <c r="X696" i="1"/>
  <c r="X1056" i="1"/>
  <c r="X1057" i="1"/>
  <c r="X1258" i="1"/>
  <c r="X244" i="1"/>
  <c r="X1394" i="1"/>
  <c r="X15" i="1"/>
  <c r="X1395" i="1"/>
  <c r="X1341" i="1"/>
  <c r="X1342" i="1"/>
  <c r="X1355" i="1"/>
  <c r="X587" i="1"/>
  <c r="X317" i="1"/>
  <c r="X1013" i="1"/>
  <c r="X1052" i="1"/>
  <c r="X1167" i="1"/>
  <c r="X8" i="1"/>
  <c r="X1367" i="1"/>
  <c r="X1249" i="1"/>
  <c r="X345" i="1"/>
  <c r="X122" i="1"/>
  <c r="X346" i="1"/>
  <c r="X457" i="1"/>
  <c r="X1143" i="1"/>
  <c r="X115" i="1"/>
  <c r="X1404" i="1"/>
  <c r="X249" i="1"/>
  <c r="X1144" i="1"/>
  <c r="X942" i="1"/>
  <c r="X164" i="1"/>
  <c r="X846" i="1"/>
  <c r="X1118" i="1"/>
  <c r="X1124" i="1"/>
  <c r="X21" i="1"/>
  <c r="X1368" i="1"/>
  <c r="X1173" i="1"/>
  <c r="X1343" i="1"/>
  <c r="X613" i="1"/>
  <c r="X9" i="1"/>
  <c r="X1219" i="1"/>
  <c r="X512" i="1"/>
  <c r="X1174" i="1"/>
  <c r="X983" i="1"/>
  <c r="X513" i="1"/>
  <c r="X514" i="1"/>
  <c r="X1220" i="1"/>
  <c r="X1161" i="1"/>
  <c r="X1136" i="1"/>
  <c r="X790" i="1"/>
  <c r="X515" i="1"/>
  <c r="X614" i="1"/>
  <c r="X81" i="1"/>
  <c r="X1286" i="1"/>
  <c r="X74" i="1"/>
  <c r="X1274" i="1"/>
  <c r="X1175" i="1"/>
  <c r="X383" i="1"/>
  <c r="X1322" i="1"/>
  <c r="X784" i="1"/>
  <c r="X1094" i="1"/>
  <c r="X1095" i="1"/>
  <c r="X347" i="1"/>
  <c r="X409" i="1"/>
  <c r="X399" i="1"/>
  <c r="X914" i="1"/>
  <c r="X1323" i="1"/>
  <c r="X1058" i="1"/>
  <c r="X414" i="1"/>
  <c r="X1041" i="1"/>
  <c r="X1378" i="1"/>
  <c r="X1042" i="1"/>
  <c r="X1324" i="1"/>
  <c r="X1043" i="1"/>
  <c r="X1221" i="1"/>
  <c r="X1044" i="1"/>
  <c r="X1325" i="1"/>
  <c r="X1369" i="1"/>
  <c r="X1287" i="1"/>
  <c r="X1347" i="1"/>
  <c r="X1045" i="1"/>
  <c r="X1326" i="1"/>
  <c r="X10" i="1"/>
  <c r="X1327" i="1"/>
  <c r="X954" i="1"/>
  <c r="X1275" i="1"/>
  <c r="X1346" i="1"/>
  <c r="X149" i="1"/>
  <c r="X1046" i="1"/>
  <c r="X1077" i="1"/>
  <c r="X1009" i="1"/>
  <c r="X348" i="1"/>
  <c r="X1142" i="1"/>
  <c r="X245" i="1"/>
  <c r="X687" i="1"/>
  <c r="X220" i="1"/>
  <c r="X221" i="1"/>
  <c r="X222" i="1"/>
  <c r="X1344" i="1"/>
  <c r="X223" i="1"/>
  <c r="X1078" i="1"/>
  <c r="X224" i="1"/>
  <c r="X266" i="1"/>
  <c r="X1079" i="1"/>
  <c r="X226" i="1"/>
  <c r="X615" i="1"/>
  <c r="X1262" i="1"/>
  <c r="X955" i="1"/>
  <c r="X1080" i="1"/>
  <c r="X956" i="1"/>
  <c r="X957" i="1"/>
  <c r="X415" i="1"/>
  <c r="X1081" i="1"/>
  <c r="X958" i="1"/>
  <c r="X959" i="1"/>
  <c r="X678" i="1"/>
  <c r="X1176" i="1"/>
  <c r="X1398" i="1"/>
  <c r="X1177" i="1"/>
  <c r="X1178" i="1"/>
  <c r="X1399" i="1"/>
  <c r="X834" i="1"/>
  <c r="X980" i="1"/>
  <c r="X706" i="1"/>
  <c r="X1082" i="1"/>
  <c r="X1083" i="1"/>
  <c r="X1084" i="1"/>
  <c r="X1259" i="1"/>
  <c r="X1085" i="1"/>
  <c r="X1086" i="1"/>
  <c r="X1087" i="1"/>
  <c r="X1260" i="1"/>
  <c r="X1356" i="1"/>
  <c r="X1357" i="1"/>
  <c r="X416" i="1"/>
  <c r="X616" i="1"/>
  <c r="X1358" i="1"/>
  <c r="X246" i="1"/>
  <c r="X1179" i="1"/>
  <c r="X924" i="1"/>
  <c r="X1359" i="1"/>
  <c r="X707" i="1"/>
  <c r="X1088" i="1"/>
  <c r="X708" i="1"/>
  <c r="X1370" i="1"/>
  <c r="X1371" i="1"/>
  <c r="X1372" i="1"/>
  <c r="X752" i="1"/>
  <c r="X753" i="1"/>
  <c r="X418" i="1"/>
  <c r="X419" i="1"/>
  <c r="X420" i="1"/>
  <c r="X421" i="1"/>
  <c r="X422" i="1"/>
  <c r="X423" i="1"/>
  <c r="X770" i="1"/>
  <c r="X835" i="1"/>
  <c r="X1180" i="1"/>
  <c r="X444" i="1"/>
  <c r="X1307" i="1"/>
  <c r="X836" i="1"/>
  <c r="X181" i="1"/>
  <c r="X207" i="1"/>
  <c r="X445" i="1"/>
  <c r="X1263" i="1"/>
  <c r="X470" i="1"/>
  <c r="X1278" i="1"/>
  <c r="X932" i="1"/>
  <c r="X935" i="1"/>
  <c r="X1186" i="1"/>
  <c r="X1405" i="1"/>
  <c r="X330" i="1"/>
  <c r="X208" i="1"/>
  <c r="X987" i="1"/>
  <c r="X94" i="1"/>
  <c r="X86" i="1"/>
  <c r="X113" i="1"/>
  <c r="X150" i="1"/>
  <c r="X1119" i="1"/>
  <c r="X943" i="1"/>
  <c r="X988" i="1"/>
  <c r="X925" i="1"/>
  <c r="X1125" i="1"/>
  <c r="X1279" i="1"/>
  <c r="X933" i="1"/>
  <c r="X936" i="1"/>
  <c r="X938" i="1"/>
  <c r="X462" i="1"/>
  <c r="X1154" i="1"/>
  <c r="X235" i="1"/>
  <c r="X252" i="1"/>
  <c r="X83" i="1"/>
  <c r="X95" i="1"/>
  <c r="X34" i="1"/>
  <c r="X477" i="1"/>
  <c r="X848" i="1"/>
  <c r="X1120" i="1"/>
  <c r="X1318" i="1"/>
  <c r="X341" i="1"/>
  <c r="X212" i="1"/>
  <c r="X373" i="1"/>
  <c r="X258" i="1"/>
  <c r="X392" i="1"/>
  <c r="X960" i="1"/>
  <c r="X280" i="1"/>
  <c r="X961" i="1"/>
  <c r="X290" i="1"/>
  <c r="X516" i="1"/>
  <c r="X304" i="1"/>
  <c r="X962" i="1"/>
  <c r="X315" i="1"/>
  <c r="X342" i="1"/>
  <c r="X374" i="1"/>
  <c r="X393" i="1"/>
  <c r="X184" i="1"/>
  <c r="X411" i="1"/>
  <c r="X1145" i="1"/>
  <c r="X279" i="1"/>
  <c r="X41" i="1"/>
  <c r="X185" i="1"/>
  <c r="X702" i="1"/>
  <c r="X1002" i="1"/>
  <c r="X695" i="1"/>
  <c r="X206" i="1"/>
  <c r="X250" i="1"/>
  <c r="X337" i="1"/>
  <c r="X395" i="1"/>
  <c r="X912" i="1"/>
  <c r="X1308" i="1"/>
  <c r="X791" i="1"/>
  <c r="X1047" i="1"/>
  <c r="X1048" i="1"/>
  <c r="X211" i="1"/>
  <c r="X1338" i="1"/>
  <c r="X1293" i="1"/>
  <c r="X662" i="1"/>
  <c r="X463" i="1"/>
  <c r="X166" i="1"/>
  <c r="X276" i="1"/>
  <c r="X186" i="1"/>
  <c r="X288" i="1"/>
  <c r="X817" i="1"/>
  <c r="X809" i="1"/>
  <c r="X810" i="1"/>
  <c r="X746" i="1"/>
  <c r="X747" i="1"/>
  <c r="X743" i="1"/>
  <c r="X609" i="1"/>
  <c r="X278" i="1"/>
  <c r="X152" i="1"/>
  <c r="X99" i="1"/>
  <c r="X300" i="1"/>
  <c r="X338" i="1"/>
  <c r="X517" i="1"/>
  <c r="X50" i="1"/>
  <c r="X1126" i="1"/>
  <c r="X51" i="1"/>
  <c r="X1328" i="1"/>
  <c r="X1155" i="1"/>
  <c r="X237" i="1"/>
  <c r="X617" i="1"/>
  <c r="X913" i="1"/>
  <c r="X674" i="1"/>
  <c r="X997" i="1"/>
  <c r="X792" i="1"/>
  <c r="X1421" i="1"/>
  <c r="X217" i="1"/>
  <c r="X663" i="1"/>
  <c r="X679" i="1"/>
  <c r="X703" i="1"/>
  <c r="X880" i="1"/>
  <c r="X518" i="1"/>
  <c r="X11" i="1"/>
  <c r="X714" i="1"/>
  <c r="X519" i="1"/>
  <c r="X52" i="1"/>
  <c r="X61" i="1"/>
  <c r="X123" i="1"/>
  <c r="X302" i="1"/>
  <c r="X137" i="1"/>
  <c r="X520" i="1"/>
  <c r="X410" i="1"/>
  <c r="X564" i="1"/>
  <c r="X521" i="1"/>
  <c r="X725" i="1"/>
  <c r="X1018" i="1"/>
  <c r="X522" i="1"/>
  <c r="X1049" i="1"/>
  <c r="X785" i="1"/>
  <c r="X1050" i="1"/>
  <c r="X984" i="1"/>
  <c r="X523" i="1"/>
  <c r="X132" i="1"/>
  <c r="X786" i="1"/>
  <c r="X153" i="1"/>
  <c r="X524" i="1"/>
  <c r="X1156" i="1"/>
  <c r="X169" i="1"/>
  <c r="X187" i="1"/>
  <c r="X704" i="1"/>
  <c r="X188" i="1"/>
  <c r="X544" i="1"/>
  <c r="X53" i="1"/>
  <c r="X976" i="1"/>
  <c r="X157" i="1"/>
  <c r="X715" i="1"/>
  <c r="X124" i="1"/>
  <c r="X545" i="1"/>
  <c r="X610" i="1"/>
  <c r="X731" i="1"/>
  <c r="X915" i="1"/>
  <c r="X881" i="1"/>
  <c r="X606" i="1"/>
  <c r="X607" i="1"/>
  <c r="X1059" i="1"/>
  <c r="X1060" i="1"/>
  <c r="X882" i="1"/>
  <c r="X883" i="1"/>
  <c r="X884" i="1"/>
  <c r="X885" i="1"/>
  <c r="X886" i="1"/>
  <c r="X887" i="1"/>
  <c r="X888" i="1"/>
  <c r="X889" i="1"/>
  <c r="X815" i="1"/>
  <c r="X890" i="1"/>
  <c r="X592" i="1"/>
  <c r="X906" i="1"/>
  <c r="X590" i="1"/>
  <c r="X593" i="1"/>
  <c r="X907" i="1"/>
  <c r="X594" i="1"/>
  <c r="X595" i="1"/>
  <c r="X596" i="1"/>
  <c r="X597" i="1"/>
  <c r="X598" i="1"/>
  <c r="X992" i="1"/>
  <c r="X998" i="1"/>
  <c r="X1131" i="1"/>
  <c r="X1132" i="1"/>
  <c r="X1100" i="1"/>
  <c r="X1101" i="1"/>
  <c r="X1102" i="1"/>
  <c r="X1103" i="1"/>
  <c r="X1104" i="1"/>
  <c r="X1105" i="1"/>
  <c r="X1106" i="1"/>
  <c r="X1014" i="1"/>
  <c r="X1053" i="1"/>
  <c r="X732" i="1"/>
  <c r="X744" i="1"/>
  <c r="X801" i="1"/>
  <c r="X1252" i="1"/>
  <c r="X802" i="1"/>
  <c r="X174" i="1"/>
  <c r="X196" i="1"/>
  <c r="X1250" i="1"/>
  <c r="X754" i="1"/>
  <c r="X755" i="1"/>
  <c r="X228" i="1"/>
  <c r="X229" i="1"/>
  <c r="X67" i="1"/>
  <c r="X129" i="1"/>
  <c r="X1396" i="1"/>
  <c r="X247" i="1"/>
  <c r="X234" i="1"/>
  <c r="X369" i="1"/>
  <c r="X417" i="1"/>
  <c r="X368" i="1"/>
  <c r="X1089" i="1"/>
  <c r="X142" i="1"/>
  <c r="X143" i="1"/>
  <c r="X1090" i="1"/>
  <c r="X1110" i="1"/>
  <c r="X160" i="1"/>
  <c r="X161" i="1"/>
  <c r="X360" i="1"/>
  <c r="X68" i="1"/>
  <c r="X1261" i="1"/>
  <c r="X1345" i="1"/>
  <c r="X424" i="1"/>
  <c r="X54" i="1"/>
  <c r="X990" i="1"/>
  <c r="X125" i="1"/>
  <c r="X565" i="1"/>
  <c r="X1264" i="1"/>
  <c r="X1115" i="1"/>
  <c r="X803" i="1"/>
  <c r="X203" i="1"/>
  <c r="X248" i="1"/>
  <c r="X525" i="1"/>
  <c r="X1265" i="1"/>
  <c r="X297" i="1"/>
  <c r="X301" i="1"/>
  <c r="X312" i="1"/>
  <c r="X840" i="1"/>
  <c r="X311" i="1"/>
  <c r="X384" i="1"/>
  <c r="X1288" i="1"/>
  <c r="X1294" i="1"/>
  <c r="X1010" i="1"/>
  <c r="X313" i="1"/>
  <c r="X183" i="1"/>
  <c r="X28" i="1"/>
  <c r="X112" i="1"/>
  <c r="X87" i="1"/>
  <c r="X665" i="1"/>
  <c r="X483" i="1"/>
  <c r="X117" i="1"/>
  <c r="X88" i="1"/>
  <c r="X905" i="1"/>
  <c r="X526" i="1"/>
  <c r="X289" i="1"/>
  <c r="X726" i="1"/>
  <c r="X995" i="1"/>
  <c r="X991" i="1"/>
  <c r="X1061" i="1"/>
  <c r="X566" i="1"/>
  <c r="X527" i="1"/>
  <c r="X733" i="1"/>
  <c r="X628" i="1"/>
  <c r="X242" i="1"/>
  <c r="X734" i="1"/>
  <c r="X1295" i="1"/>
  <c r="X1015" i="1"/>
  <c r="X528" i="1"/>
  <c r="X697" i="1"/>
  <c r="X425" i="1"/>
  <c r="X811" i="1"/>
  <c r="X361" i="1"/>
  <c r="X963" i="1"/>
  <c r="X165" i="1"/>
  <c r="X816" i="1"/>
  <c r="X1054" i="1"/>
  <c r="X319" i="1"/>
  <c r="X681" i="1"/>
  <c r="X666" i="1"/>
  <c r="X1309" i="1"/>
  <c r="X667" i="1"/>
  <c r="X478" i="1"/>
  <c r="X1187" i="1"/>
  <c r="X1188" i="1"/>
  <c r="X1189" i="1"/>
  <c r="X1296" i="1"/>
  <c r="X776" i="1"/>
  <c r="X331" i="1"/>
  <c r="X735" i="1"/>
  <c r="X128" i="1"/>
  <c r="X543" i="1"/>
  <c r="X133" i="1"/>
  <c r="X716" i="1"/>
  <c r="X546" i="1"/>
  <c r="X69" i="1"/>
  <c r="X717" i="1"/>
  <c r="X547" i="1"/>
  <c r="X718" i="1"/>
  <c r="X719" i="1"/>
  <c r="X720" i="1"/>
  <c r="X721" i="1"/>
  <c r="X548" i="1"/>
  <c r="X722" i="1"/>
  <c r="X239" i="1"/>
  <c r="X100" i="1"/>
  <c r="X698" i="1"/>
  <c r="X394" i="1"/>
  <c r="X549" i="1"/>
  <c r="X629" i="1"/>
  <c r="X723" i="1"/>
  <c r="X710" i="1"/>
  <c r="X567" i="1"/>
  <c r="X689" i="1"/>
  <c r="X568" i="1"/>
  <c r="X690" i="1"/>
  <c r="X1430" i="1"/>
  <c r="X1138" i="1"/>
  <c r="X1162" i="1"/>
  <c r="X569" i="1"/>
  <c r="X705" i="1"/>
  <c r="X793" i="1"/>
  <c r="X570" i="1"/>
  <c r="X794" i="1"/>
  <c r="X795" i="1"/>
  <c r="X571" i="1"/>
  <c r="X872" i="1"/>
  <c r="X572" i="1"/>
  <c r="X873" i="1"/>
  <c r="X171" i="1"/>
  <c r="X1139" i="1"/>
  <c r="X573" i="1"/>
  <c r="X529" i="1"/>
  <c r="X996" i="1"/>
  <c r="X1164" i="1"/>
  <c r="X630" i="1"/>
  <c r="X1165" i="1"/>
  <c r="X977" i="1"/>
  <c r="X1241" i="1"/>
  <c r="X1242" i="1"/>
  <c r="X1243" i="1"/>
  <c r="X1244" i="1"/>
  <c r="X1245" i="1"/>
  <c r="X1246" i="1"/>
  <c r="X1336" i="1"/>
  <c r="X1381" i="1"/>
  <c r="X1382" i="1"/>
  <c r="X1096" i="1"/>
  <c r="X581" i="1"/>
  <c r="X1416" i="1"/>
  <c r="X875" i="1"/>
  <c r="X864" i="1"/>
  <c r="X530" i="1"/>
  <c r="X865" i="1"/>
  <c r="X531" i="1"/>
  <c r="X866" i="1"/>
  <c r="X745" i="1"/>
  <c r="X588" i="1"/>
  <c r="X1429" i="1"/>
  <c r="X608" i="1"/>
  <c r="X1062" i="1"/>
  <c r="X1063" i="1"/>
  <c r="X1064" i="1"/>
  <c r="X1065" i="1"/>
  <c r="X1066" i="1"/>
  <c r="X1067" i="1"/>
  <c r="X1068" i="1"/>
  <c r="X591" i="1"/>
  <c r="X1016" i="1"/>
  <c r="X878" i="1"/>
  <c r="X1055" i="1"/>
  <c r="X879" i="1"/>
  <c r="X599" i="1"/>
  <c r="X532" i="1"/>
  <c r="X1253" i="1"/>
  <c r="X589" i="1"/>
  <c r="X982" i="1"/>
  <c r="X269" i="1"/>
  <c r="X270" i="1"/>
  <c r="X271" i="1"/>
  <c r="X272" i="1"/>
  <c r="X273" i="1"/>
  <c r="X284" i="1"/>
  <c r="X285" i="1"/>
  <c r="X286" i="1"/>
  <c r="X1133" i="1"/>
  <c r="X867" i="1"/>
  <c r="X1112" i="1"/>
  <c r="X426" i="1"/>
  <c r="X533" i="1"/>
  <c r="X841" i="1"/>
  <c r="X1183" i="1"/>
  <c r="X144" i="1"/>
  <c r="X458" i="1"/>
  <c r="X1297" i="1"/>
  <c r="X1092" i="1"/>
  <c r="X372" i="1"/>
  <c r="X388" i="1"/>
  <c r="X84" i="1"/>
  <c r="X471" i="1"/>
  <c r="X148" i="1"/>
  <c r="X479" i="1"/>
  <c r="X780" i="1"/>
  <c r="X1317" i="1"/>
  <c r="X1319" i="1"/>
  <c r="X837" i="1"/>
  <c r="X1127" i="1"/>
  <c r="X1289" i="1"/>
  <c r="X490" i="1"/>
  <c r="X926" i="1"/>
  <c r="X189" i="1"/>
  <c r="X1128" i="1"/>
  <c r="X993" i="1"/>
  <c r="X999" i="1"/>
  <c r="X1339" i="1"/>
  <c r="X1383" i="1"/>
  <c r="X1384" i="1"/>
  <c r="X1385" i="1"/>
  <c r="X1386" i="1"/>
  <c r="X1387" i="1"/>
  <c r="X1388" i="1"/>
  <c r="X1389" i="1"/>
  <c r="X1390" i="1"/>
  <c r="X1340" i="1"/>
  <c r="X600" i="1"/>
  <c r="X64" i="1"/>
  <c r="X13" i="1"/>
  <c r="X601" i="1"/>
  <c r="X135" i="1"/>
  <c r="X156" i="1"/>
  <c r="X173" i="1"/>
  <c r="X194" i="1"/>
  <c r="X225" i="1"/>
  <c r="X353" i="1"/>
  <c r="X400" i="1"/>
  <c r="X611" i="1"/>
  <c r="X908" i="1"/>
  <c r="X1348" i="1"/>
  <c r="X800" i="1"/>
  <c r="X868" i="1"/>
  <c r="X162" i="1"/>
  <c r="X163" i="1"/>
  <c r="X177" i="1"/>
  <c r="X178" i="1"/>
  <c r="X179" i="1"/>
  <c r="X180" i="1"/>
  <c r="X1000" i="1"/>
  <c r="X534" i="1"/>
  <c r="X680" i="1"/>
  <c r="X381" i="1"/>
  <c r="X535" i="1"/>
  <c r="X711" i="1"/>
  <c r="X427" i="1"/>
  <c r="X65" i="1"/>
  <c r="X1256" i="1"/>
  <c r="X691" i="1"/>
  <c r="X849" i="1"/>
  <c r="X1422" i="1"/>
  <c r="X583" i="1"/>
  <c r="X287" i="1"/>
  <c r="X293" i="1"/>
  <c r="X294" i="1"/>
  <c r="X480" i="1"/>
  <c r="X481" i="1"/>
  <c r="X37" i="1"/>
  <c r="X843" i="1"/>
  <c r="X536" i="1"/>
  <c r="X126" i="1"/>
  <c r="X1222" i="1"/>
  <c r="X582" i="1"/>
  <c r="X1141" i="1"/>
  <c r="X446" i="1"/>
  <c r="X339" i="1"/>
  <c r="X869" i="1"/>
  <c r="X1223" i="1"/>
  <c r="X1224" i="1"/>
  <c r="X964" i="1"/>
  <c r="X281" i="1"/>
  <c r="X724" i="1"/>
  <c r="X1350" i="1"/>
  <c r="X927" i="1"/>
  <c r="X80" i="1"/>
  <c r="X385" i="1"/>
  <c r="X145" i="1"/>
  <c r="X940" i="1"/>
  <c r="X1300" i="1"/>
  <c r="X391" i="1"/>
  <c r="X675" i="1"/>
  <c r="X75" i="1"/>
  <c r="X70" i="1"/>
  <c r="X491" i="1"/>
  <c r="X79" i="1"/>
  <c r="X1117" i="1"/>
  <c r="X455" i="1"/>
  <c r="X108" i="1"/>
  <c r="X985" i="1"/>
  <c r="X1301" i="1"/>
  <c r="X668" i="1"/>
  <c r="X253" i="1"/>
  <c r="X928" i="1"/>
  <c r="X1401" i="1"/>
  <c r="X456" i="1"/>
  <c r="X459" i="1"/>
  <c r="X382" i="1"/>
  <c r="X1302" i="1"/>
  <c r="X1195" i="1"/>
  <c r="X1003" i="1"/>
  <c r="X38" i="1"/>
  <c r="X116" i="1"/>
  <c r="X669" i="1"/>
  <c r="X482" i="1"/>
  <c r="X1349" i="1"/>
  <c r="X1379" i="1"/>
  <c r="X1427" i="1"/>
  <c r="X192" i="1"/>
  <c r="X259" i="1"/>
  <c r="X550" i="1"/>
  <c r="X965" i="1"/>
  <c r="X736" i="1"/>
  <c r="X130" i="1"/>
  <c r="X966" i="1"/>
  <c r="X967" i="1"/>
  <c r="X574" i="1"/>
  <c r="X190" i="1"/>
  <c r="X796" i="1"/>
  <c r="X1329" i="1"/>
  <c r="X968" i="1"/>
  <c r="X104" i="1"/>
  <c r="X1225" i="1"/>
  <c r="X692" i="1"/>
  <c r="X76" i="1"/>
  <c r="X575" i="1"/>
  <c r="X969" i="1"/>
  <c r="X464" i="1"/>
  <c r="X970" i="1"/>
  <c r="X154" i="1"/>
  <c r="X62" i="1"/>
  <c r="X812" i="1"/>
  <c r="X787" i="1"/>
  <c r="X1373" i="1"/>
  <c r="X1017" i="1"/>
  <c r="X241" i="1"/>
  <c r="X813" i="1"/>
  <c r="X267" i="1"/>
  <c r="X283" i="1"/>
  <c r="X292" i="1"/>
  <c r="X306" i="1"/>
  <c r="X318" i="1"/>
  <c r="X349" i="1"/>
  <c r="X376" i="1"/>
  <c r="X397" i="1"/>
  <c r="X413" i="1"/>
  <c r="X103" i="1"/>
  <c r="X602" i="1"/>
  <c r="X199" i="1"/>
  <c r="X200" i="1"/>
  <c r="X201" i="1"/>
  <c r="X788" i="1"/>
  <c r="X343" i="1"/>
  <c r="X789" i="1"/>
  <c r="X870" i="1"/>
  <c r="X844" i="1"/>
  <c r="X465" i="1"/>
  <c r="X1181" i="1"/>
  <c r="X275" i="1"/>
  <c r="X1266" i="1"/>
  <c r="X1226" i="1"/>
  <c r="X96" i="1"/>
  <c r="X918" i="1"/>
  <c r="X327" i="1"/>
  <c r="X1147" i="1"/>
  <c r="X170" i="1"/>
  <c r="X1157" i="1"/>
  <c r="X191" i="1"/>
  <c r="X1267" i="1"/>
  <c r="X1276" i="1"/>
  <c r="X871" i="1"/>
  <c r="X55" i="1"/>
  <c r="X60" i="1"/>
  <c r="X537" i="1"/>
  <c r="X97" i="1"/>
  <c r="X1227" i="1"/>
  <c r="X551" i="1"/>
  <c r="X538" i="1"/>
  <c r="X904" i="1"/>
  <c r="X539" i="1"/>
  <c r="X214" i="1"/>
  <c r="X215" i="1"/>
  <c r="X216" i="1"/>
  <c r="X1417" i="1"/>
  <c r="X552" i="1"/>
  <c r="X1228" i="1"/>
  <c r="X260" i="1"/>
  <c r="X540" i="1"/>
  <c r="X553" i="1"/>
  <c r="X541" i="1"/>
  <c r="X261" i="1"/>
  <c r="X542" i="1"/>
  <c r="X1137" i="1"/>
  <c r="X1005" i="1"/>
  <c r="X56" i="1"/>
  <c r="X1006" i="1"/>
  <c r="X90" i="1"/>
  <c r="X1159" i="1"/>
  <c r="X213" i="1"/>
  <c r="X57" i="1"/>
  <c r="X576" i="1"/>
  <c r="X693" i="1"/>
  <c r="X577" i="1"/>
  <c r="X727" i="1"/>
  <c r="X578" i="1"/>
  <c r="X58" i="1"/>
  <c r="X728" i="1"/>
  <c r="X91" i="1"/>
  <c r="X1428" i="1"/>
  <c r="X92" i="1"/>
  <c r="X1419" i="1"/>
  <c r="X971" i="1"/>
  <c r="X1420" i="1"/>
  <c r="X972" i="1"/>
  <c r="X1351" i="1"/>
  <c r="X1360" i="1"/>
  <c r="X1361" i="1"/>
  <c r="X1352" i="1"/>
  <c r="X1353" i="1"/>
  <c r="X1362" i="1"/>
  <c r="X1363" i="1"/>
  <c r="X1354" i="1"/>
  <c r="X1229" i="1"/>
  <c r="X102" i="1"/>
  <c r="X1247" i="1"/>
  <c r="X1230" i="1"/>
  <c r="X1231" i="1"/>
  <c r="X340" i="1"/>
  <c r="X1330" i="1"/>
  <c r="X98" i="1"/>
  <c r="X1232" i="1"/>
  <c r="X274" i="1"/>
  <c r="X654" i="1"/>
  <c r="X686" i="1"/>
  <c r="X655" i="1"/>
  <c r="X756" i="1"/>
  <c r="X295" i="1"/>
  <c r="X296" i="1"/>
  <c r="X1134" i="1"/>
  <c r="X1135" i="1"/>
  <c r="X1107" i="1"/>
  <c r="X1108" i="1"/>
  <c r="X631" i="1"/>
  <c r="X682" i="1"/>
  <c r="X362" i="1"/>
  <c r="X363" i="1"/>
  <c r="X140" i="1"/>
  <c r="X141" i="1"/>
  <c r="X307" i="1"/>
  <c r="X632" i="1"/>
  <c r="X1109" i="1"/>
  <c r="X737" i="1"/>
  <c r="X1255" i="1"/>
  <c r="X14" i="1"/>
  <c r="X1170" i="1"/>
  <c r="X1069" i="1"/>
  <c r="X1070" i="1"/>
  <c r="X1071" i="1"/>
  <c r="X1254" i="1"/>
  <c r="X804" i="1"/>
  <c r="X1391" i="1"/>
  <c r="X805" i="1"/>
  <c r="X1392" i="1"/>
  <c r="X195" i="1"/>
  <c r="X398" i="1"/>
  <c r="X1072" i="1"/>
  <c r="X1196" i="1"/>
  <c r="X1197" i="1"/>
  <c r="X1198" i="1"/>
  <c r="X670" i="1"/>
  <c r="X1280" i="1"/>
  <c r="X1281" i="1"/>
  <c r="X1282" i="1"/>
  <c r="X658" i="1"/>
  <c r="X842" i="1"/>
  <c r="X1402" i="1"/>
  <c r="X453" i="1"/>
  <c r="X454" i="1"/>
  <c r="X1185" i="1"/>
  <c r="X23" i="1"/>
  <c r="X107" i="1"/>
  <c r="X24" i="1"/>
  <c r="X661" i="1"/>
  <c r="X1290" i="1"/>
  <c r="X1291" i="1"/>
  <c r="X939" i="1"/>
  <c r="X1406" i="1"/>
  <c r="X1407" i="1"/>
  <c r="X1408" i="1"/>
  <c r="X1298" i="1"/>
  <c r="X1299" i="1"/>
  <c r="X1190" i="1"/>
  <c r="X26" i="1"/>
  <c r="X1191" i="1"/>
  <c r="X1409" i="1"/>
  <c r="X386" i="1"/>
  <c r="X182" i="1"/>
  <c r="X236" i="1"/>
  <c r="X251" i="1"/>
  <c r="X298" i="1"/>
  <c r="X664" i="1"/>
  <c r="X109" i="1"/>
  <c r="X27" i="1"/>
  <c r="X82" i="1"/>
  <c r="X29" i="1"/>
  <c r="X30" i="1"/>
  <c r="X31" i="1"/>
  <c r="X85" i="1"/>
  <c r="X777" i="1"/>
  <c r="X472" i="1"/>
  <c r="X778" i="1"/>
  <c r="X779" i="1"/>
  <c r="X1303" i="1"/>
  <c r="X474" i="1"/>
  <c r="X168" i="1"/>
  <c r="X1304" i="1"/>
  <c r="X1199" i="1"/>
  <c r="X1200" i="1"/>
  <c r="X1310" i="1"/>
  <c r="X1311" i="1"/>
  <c r="X484" i="1"/>
  <c r="X485" i="1"/>
  <c r="X333" i="1"/>
  <c r="X671" i="1"/>
  <c r="X1004" i="1"/>
  <c r="X254" i="1"/>
  <c r="X118" i="1"/>
  <c r="X42" i="1"/>
  <c r="X1320" i="1"/>
  <c r="X89" i="1"/>
  <c r="X43" i="1"/>
  <c r="X44" i="1"/>
  <c r="X1312" i="1"/>
  <c r="X1292" i="1"/>
  <c r="X146" i="1"/>
  <c r="X332" i="1"/>
  <c r="X1233" i="1"/>
  <c r="X255" i="1"/>
  <c r="X1234" i="1"/>
  <c r="X256" i="1"/>
  <c r="X1313" i="1"/>
  <c r="X486" i="1"/>
  <c r="Y493" i="1"/>
  <c r="Y303" i="1"/>
  <c r="Y951" i="1"/>
  <c r="Y1208" i="1"/>
  <c r="Y1209" i="1"/>
  <c r="Y989" i="1"/>
  <c r="Y850" i="1"/>
  <c r="Y775" i="1"/>
  <c r="Y494" i="1"/>
  <c r="Y401" i="1"/>
  <c r="Y63" i="1"/>
  <c r="Y1268" i="1"/>
  <c r="Y838" i="1"/>
  <c r="Y17" i="1"/>
  <c r="Y438" i="1"/>
  <c r="Y326" i="1"/>
  <c r="Y447" i="1"/>
  <c r="Y1148" i="1"/>
  <c r="Y827" i="1"/>
  <c r="Y262" i="1"/>
  <c r="Y428" i="1"/>
  <c r="Y138" i="1"/>
  <c r="Y158" i="1"/>
  <c r="Y919" i="1"/>
  <c r="Y175" i="1"/>
  <c r="Y683" i="1"/>
  <c r="Y197" i="1"/>
  <c r="Y243" i="1"/>
  <c r="Y320" i="1"/>
  <c r="Y354" i="1"/>
  <c r="Y402" i="1"/>
  <c r="Y633" i="1"/>
  <c r="Y757" i="1"/>
  <c r="Y634" i="1"/>
  <c r="Y1074" i="1"/>
  <c r="Y920" i="1"/>
  <c r="Y921" i="1"/>
  <c r="Y139" i="1"/>
  <c r="Y758" i="1"/>
  <c r="Y263" i="1"/>
  <c r="Y635" i="1"/>
  <c r="Y554" i="1"/>
  <c r="Y759" i="1"/>
  <c r="Y952" i="1"/>
  <c r="Y264" i="1"/>
  <c r="Y134" i="1"/>
  <c r="Y155" i="1"/>
  <c r="Y172" i="1"/>
  <c r="Y760" i="1"/>
  <c r="Y761" i="1"/>
  <c r="Y922" i="1"/>
  <c r="Y729" i="1"/>
  <c r="Y953" i="1"/>
  <c r="Y580" i="1"/>
  <c r="Y1146" i="1"/>
  <c r="Y730" i="1"/>
  <c r="Y1210" i="1"/>
  <c r="Y1149" i="1"/>
  <c r="Y1211" i="1"/>
  <c r="Y1075" i="1"/>
  <c r="Y309" i="1"/>
  <c r="Y310" i="1"/>
  <c r="Y975" i="1"/>
  <c r="Y1212" i="1"/>
  <c r="Y1076" i="1"/>
  <c r="Y322" i="1"/>
  <c r="Y1140" i="1"/>
  <c r="Y1410" i="1"/>
  <c r="Y1019" i="1"/>
  <c r="Y851" i="1"/>
  <c r="Y1193" i="1"/>
  <c r="Y1306" i="1"/>
  <c r="Y1168" i="1"/>
  <c r="Y1129" i="1"/>
  <c r="Y495" i="1"/>
  <c r="Y1130" i="1"/>
  <c r="Y852" i="1"/>
  <c r="Y1169" i="1"/>
  <c r="Y1097" i="1"/>
  <c r="Y496" i="1"/>
  <c r="Y1314" i="1"/>
  <c r="Y39" i="1"/>
  <c r="Y828" i="1"/>
  <c r="Y1269" i="1"/>
  <c r="Y636" i="1"/>
  <c r="Y1331" i="1"/>
  <c r="Y1332" i="1"/>
  <c r="Y159" i="1"/>
  <c r="Y762" i="1"/>
  <c r="Y853" i="1"/>
  <c r="Y497" i="1"/>
  <c r="Y193" i="1"/>
  <c r="Y637" i="1"/>
  <c r="Y738" i="1"/>
  <c r="Y763" i="1"/>
  <c r="Y1316" i="1"/>
  <c r="Y638" i="1"/>
  <c r="Y218" i="1"/>
  <c r="Y240" i="1"/>
  <c r="Y387" i="1"/>
  <c r="Y764" i="1"/>
  <c r="Y639" i="1"/>
  <c r="Y765" i="1"/>
  <c r="Y640" i="1"/>
  <c r="Y1098" i="1"/>
  <c r="Y1020" i="1"/>
  <c r="Y265" i="1"/>
  <c r="Y282" i="1"/>
  <c r="Y1270" i="1"/>
  <c r="Y291" i="1"/>
  <c r="Y766" i="1"/>
  <c r="Y767" i="1"/>
  <c r="Y641" i="1"/>
  <c r="Y1333" i="1"/>
  <c r="Y1418" i="1"/>
  <c r="Y1158" i="1"/>
  <c r="Y305" i="1"/>
  <c r="Y316" i="1"/>
  <c r="Y344" i="1"/>
  <c r="Y498" i="1"/>
  <c r="Y499" i="1"/>
  <c r="Y555" i="1"/>
  <c r="Y1283" i="1"/>
  <c r="Y375" i="1"/>
  <c r="Y396" i="1"/>
  <c r="Y847" i="1"/>
  <c r="Y176" i="1"/>
  <c r="Y77" i="1"/>
  <c r="Y1150" i="1"/>
  <c r="Y323" i="1"/>
  <c r="Y1021" i="1"/>
  <c r="Y324" i="1"/>
  <c r="Y500" i="1"/>
  <c r="Y1121" i="1"/>
  <c r="Y768" i="1"/>
  <c r="Y642" i="1"/>
  <c r="Y941" i="1"/>
  <c r="Y198" i="1"/>
  <c r="Y412" i="1"/>
  <c r="Y797" i="1"/>
  <c r="Y584" i="1"/>
  <c r="Y739" i="1"/>
  <c r="Y672" i="1"/>
  <c r="Y659" i="1"/>
  <c r="Y487" i="1"/>
  <c r="Y1122" i="1"/>
  <c r="Y854" i="1"/>
  <c r="Y268" i="1"/>
  <c r="Y429" i="1"/>
  <c r="Y1116" i="1"/>
  <c r="Y829" i="1"/>
  <c r="Y769" i="1"/>
  <c r="Y699" i="1"/>
  <c r="Y389" i="1"/>
  <c r="Y501" i="1"/>
  <c r="Y1393" i="1"/>
  <c r="Y350" i="1"/>
  <c r="Y830" i="1"/>
  <c r="Y712" i="1"/>
  <c r="Y643" i="1"/>
  <c r="Y321" i="1"/>
  <c r="Y798" i="1"/>
  <c r="Y1091" i="1"/>
  <c r="Y821" i="1"/>
  <c r="Y855" i="1"/>
  <c r="Y822" i="1"/>
  <c r="Y660" i="1"/>
  <c r="Y839" i="1"/>
  <c r="Y502" i="1"/>
  <c r="Y1334" i="1"/>
  <c r="Y823" i="1"/>
  <c r="Y824" i="1"/>
  <c r="Y876" i="1"/>
  <c r="Y825" i="1"/>
  <c r="Y856" i="1"/>
  <c r="Y688" i="1"/>
  <c r="Y136" i="1"/>
  <c r="Y1111" i="1"/>
  <c r="Y443" i="1"/>
  <c r="Y503" i="1"/>
  <c r="Y325" i="1"/>
  <c r="Y364" i="1"/>
  <c r="Y365" i="1"/>
  <c r="Y857" i="1"/>
  <c r="Y644" i="1"/>
  <c r="Y1380" i="1"/>
  <c r="Y504" i="1"/>
  <c r="Y59" i="1"/>
  <c r="Y826" i="1"/>
  <c r="Y645" i="1"/>
  <c r="Y355" i="1"/>
  <c r="Y403" i="1"/>
  <c r="Y356" i="1"/>
  <c r="Y891" i="1"/>
  <c r="Y556" i="1"/>
  <c r="Y646" i="1"/>
  <c r="Y1022" i="1"/>
  <c r="Y1411" i="1"/>
  <c r="Y1023" i="1"/>
  <c r="Y1412" i="1"/>
  <c r="Y366" i="1"/>
  <c r="Y367" i="1"/>
  <c r="Y377" i="1"/>
  <c r="Y892" i="1"/>
  <c r="Y378" i="1"/>
  <c r="Y1024" i="1"/>
  <c r="Y1413" i="1"/>
  <c r="Y390" i="1"/>
  <c r="Y612" i="1"/>
  <c r="Y351" i="1"/>
  <c r="Y814" i="1"/>
  <c r="Y603" i="1"/>
  <c r="Y877" i="1"/>
  <c r="Y740" i="1"/>
  <c r="Y647" i="1"/>
  <c r="Y357" i="1"/>
  <c r="Y71" i="1"/>
  <c r="Y358" i="1"/>
  <c r="Y929" i="1"/>
  <c r="Y1099" i="1"/>
  <c r="Y359" i="1"/>
  <c r="Y741" i="1"/>
  <c r="Y1277" i="1"/>
  <c r="Y930" i="1"/>
  <c r="Y1184" i="1"/>
  <c r="Y1285" i="1"/>
  <c r="Y25" i="1"/>
  <c r="Y93" i="1"/>
  <c r="Y845" i="1"/>
  <c r="Y1192" i="1"/>
  <c r="Y277" i="1"/>
  <c r="Y110" i="1"/>
  <c r="Y32" i="1"/>
  <c r="Y469" i="1"/>
  <c r="Y473" i="1"/>
  <c r="Y33" i="1"/>
  <c r="Y1194" i="1"/>
  <c r="Y40" i="1"/>
  <c r="Y1315" i="1"/>
  <c r="Y488" i="1"/>
  <c r="Y937" i="1"/>
  <c r="Y466" i="1"/>
  <c r="Y986" i="1"/>
  <c r="Y111" i="1"/>
  <c r="Y475" i="1"/>
  <c r="Y673" i="1"/>
  <c r="Y467" i="1"/>
  <c r="Y676" i="1"/>
  <c r="Y799" i="1"/>
  <c r="Y1251" i="1"/>
  <c r="Y131" i="1"/>
  <c r="Y806" i="1"/>
  <c r="Y329" i="1"/>
  <c r="Y1201" i="1"/>
  <c r="Y127" i="1"/>
  <c r="Y448" i="1"/>
  <c r="Y204" i="1"/>
  <c r="Y439" i="1"/>
  <c r="Y370" i="1"/>
  <c r="Y1114" i="1"/>
  <c r="Y831" i="1"/>
  <c r="Y430" i="1"/>
  <c r="Y440" i="1"/>
  <c r="Y431" i="1"/>
  <c r="Y432" i="1"/>
  <c r="Y700" i="1"/>
  <c r="Y832" i="1"/>
  <c r="Y433" i="1"/>
  <c r="Y371" i="1"/>
  <c r="Y677" i="1"/>
  <c r="Y1025" i="1"/>
  <c r="Y858" i="1"/>
  <c r="Y505" i="1"/>
  <c r="Y441" i="1"/>
  <c r="Y1400" i="1"/>
  <c r="Y22" i="1"/>
  <c r="Y859" i="1"/>
  <c r="Y557" i="1"/>
  <c r="Y701" i="1"/>
  <c r="Y558" i="1"/>
  <c r="Y559" i="1"/>
  <c r="Y1026" i="1"/>
  <c r="Y506" i="1"/>
  <c r="Y434" i="1"/>
  <c r="Y78" i="1"/>
  <c r="Y435" i="1"/>
  <c r="Y833" i="1"/>
  <c r="Y1284" i="1"/>
  <c r="Y931" i="1"/>
  <c r="Y893" i="1"/>
  <c r="Y648" i="1"/>
  <c r="Y894" i="1"/>
  <c r="Y895" i="1"/>
  <c r="Y713" i="1"/>
  <c r="Y934" i="1"/>
  <c r="Y896" i="1"/>
  <c r="Y897" i="1"/>
  <c r="Y404" i="1"/>
  <c r="Y898" i="1"/>
  <c r="Y1202" i="1"/>
  <c r="Y1203" i="1"/>
  <c r="Y618" i="1"/>
  <c r="Y507" i="1"/>
  <c r="Y781" i="1"/>
  <c r="Y771" i="1"/>
  <c r="Y1271" i="1"/>
  <c r="Y436" i="1"/>
  <c r="Y656" i="1"/>
  <c r="Y1151" i="1"/>
  <c r="Y451" i="1"/>
  <c r="Y899" i="1"/>
  <c r="Y452" i="1"/>
  <c r="Y782" i="1"/>
  <c r="Y900" i="1"/>
  <c r="Y1335" i="1"/>
  <c r="Y973" i="1"/>
  <c r="Y901" i="1"/>
  <c r="Y1235" i="1"/>
  <c r="Y860" i="1"/>
  <c r="Y861" i="1"/>
  <c r="Y862" i="1"/>
  <c r="Y508" i="1"/>
  <c r="Y205" i="1"/>
  <c r="Y489" i="1"/>
  <c r="Y974" i="1"/>
  <c r="Y619" i="1"/>
  <c r="Y437" i="1"/>
  <c r="Y657" i="1"/>
  <c r="Y1236" i="1"/>
  <c r="Y863" i="1"/>
  <c r="Y748" i="1"/>
  <c r="Y749" i="1"/>
  <c r="Y750" i="1"/>
  <c r="Y1237" i="1"/>
  <c r="Y620" i="1"/>
  <c r="Y981" i="1"/>
  <c r="Y649" i="1"/>
  <c r="Y911" i="1"/>
  <c r="Y902" i="1"/>
  <c r="Y650" i="1"/>
  <c r="Y651" i="1"/>
  <c r="Y1172" i="1"/>
  <c r="Y916" i="1"/>
  <c r="Y1152" i="1"/>
  <c r="Y1027" i="1"/>
  <c r="Y509" i="1"/>
  <c r="Y560" i="1"/>
  <c r="Y903" i="1"/>
  <c r="Y783" i="1"/>
  <c r="Y476" i="1"/>
  <c r="Y1238" i="1"/>
  <c r="Y510" i="1"/>
  <c r="Y684" i="1"/>
  <c r="Y652" i="1"/>
  <c r="Y1239" i="1"/>
  <c r="Y1213" i="1"/>
  <c r="Y209" i="1"/>
  <c r="Y1240" i="1"/>
  <c r="Y1257" i="1"/>
  <c r="Y621" i="1"/>
  <c r="Y622" i="1"/>
  <c r="Y210" i="1"/>
  <c r="Y585" i="1"/>
  <c r="Y994" i="1"/>
  <c r="Y72" i="1"/>
  <c r="Y4" i="1"/>
  <c r="Y1182" i="1"/>
  <c r="Y685" i="1"/>
  <c r="Y511" i="1"/>
  <c r="Y1011" i="1"/>
  <c r="Y5" i="1"/>
  <c r="Y1374" i="1"/>
  <c r="Y147" i="1"/>
  <c r="Y807" i="1"/>
  <c r="Y1001" i="1"/>
  <c r="Y808" i="1"/>
  <c r="Y167" i="1"/>
  <c r="Y1272" i="1"/>
  <c r="Y105" i="1"/>
  <c r="Y774" i="1"/>
  <c r="Y742" i="1"/>
  <c r="Y653" i="1"/>
  <c r="Y442" i="1"/>
  <c r="Y1423" i="1"/>
  <c r="Y1424" i="1"/>
  <c r="Y1113" i="1"/>
  <c r="Y18" i="1"/>
  <c r="Y73" i="1"/>
  <c r="Y818" i="1"/>
  <c r="Y978" i="1"/>
  <c r="Y694" i="1"/>
  <c r="Y19" i="1"/>
  <c r="Y1248" i="1"/>
  <c r="Y1166" i="1"/>
  <c r="Y1425" i="1"/>
  <c r="Y979" i="1"/>
  <c r="Y219" i="1"/>
  <c r="Y909" i="1"/>
  <c r="Y1051" i="1"/>
  <c r="Y623" i="1"/>
  <c r="Y1093" i="1"/>
  <c r="Y586" i="1"/>
  <c r="Y1375" i="1"/>
  <c r="Y16" i="1"/>
  <c r="Y624" i="1"/>
  <c r="Y1153" i="1"/>
  <c r="Y1028" i="1"/>
  <c r="Y46" i="1"/>
  <c r="Y12" i="1"/>
  <c r="Y1007" i="1"/>
  <c r="Y352" i="1"/>
  <c r="Y625" i="1"/>
  <c r="Y819" i="1"/>
  <c r="Y66" i="1"/>
  <c r="Y379" i="1"/>
  <c r="Y1029" i="1"/>
  <c r="Y119" i="1"/>
  <c r="Y1030" i="1"/>
  <c r="Y47" i="1"/>
  <c r="Y1012" i="1"/>
  <c r="Y1376" i="1"/>
  <c r="Y1214" i="1"/>
  <c r="Y1377" i="1"/>
  <c r="Y1414" i="1"/>
  <c r="Y605" i="1"/>
  <c r="Y1364" i="1"/>
  <c r="Y1031" i="1"/>
  <c r="Y120" i="1"/>
  <c r="Y1032" i="1"/>
  <c r="Y48" i="1"/>
  <c r="Y1033" i="1"/>
  <c r="Y121" i="1"/>
  <c r="Y1034" i="1"/>
  <c r="Y1415" i="1"/>
  <c r="Y380" i="1"/>
  <c r="Y405" i="1"/>
  <c r="Y406" i="1"/>
  <c r="Y6" i="1"/>
  <c r="Y7" i="1"/>
  <c r="Y1035" i="1"/>
  <c r="Y1215" i="1"/>
  <c r="Y1036" i="1"/>
  <c r="Y314" i="1"/>
  <c r="Y1216" i="1"/>
  <c r="Y238" i="1"/>
  <c r="Y1217" i="1"/>
  <c r="Y561" i="1"/>
  <c r="Y562" i="1"/>
  <c r="Y1037" i="1"/>
  <c r="Y1038" i="1"/>
  <c r="Y1039" i="1"/>
  <c r="Y1218" i="1"/>
  <c r="Y1040" i="1"/>
  <c r="Y101" i="1"/>
  <c r="Y1337" i="1"/>
  <c r="Y563" i="1"/>
  <c r="Y334" i="1"/>
  <c r="Y820" i="1"/>
  <c r="Y461" i="1"/>
  <c r="Y1403" i="1"/>
  <c r="Y299" i="1"/>
  <c r="Y230" i="1"/>
  <c r="Y604" i="1"/>
  <c r="Y231" i="1"/>
  <c r="Y106" i="1"/>
  <c r="Y449" i="1"/>
  <c r="Y772" i="1"/>
  <c r="Y232" i="1"/>
  <c r="Y626" i="1"/>
  <c r="Y233" i="1"/>
  <c r="Y407" i="1"/>
  <c r="Y450" i="1"/>
  <c r="Y20" i="1"/>
  <c r="Y923" i="1"/>
  <c r="Y408" i="1"/>
  <c r="Y227" i="1"/>
  <c r="Y627" i="1"/>
  <c r="Y709" i="1"/>
  <c r="Y910" i="1"/>
  <c r="Y328" i="1"/>
  <c r="Y35" i="1"/>
  <c r="Y468" i="1"/>
  <c r="Y114" i="1"/>
  <c r="Y36" i="1"/>
  <c r="Y1365" i="1"/>
  <c r="Y917" i="1"/>
  <c r="Y1273" i="1"/>
  <c r="Y1366" i="1"/>
  <c r="Y1008" i="1"/>
  <c r="Y335" i="1"/>
  <c r="Y336" i="1"/>
  <c r="Y1123" i="1"/>
  <c r="Y751" i="1"/>
  <c r="Y1171" i="1"/>
  <c r="Y49" i="1"/>
  <c r="Y1426" i="1"/>
  <c r="Y696" i="1"/>
  <c r="Y1056" i="1"/>
  <c r="Y1057" i="1"/>
  <c r="Y1258" i="1"/>
  <c r="Y244" i="1"/>
  <c r="Y1394" i="1"/>
  <c r="Y15" i="1"/>
  <c r="Y1395" i="1"/>
  <c r="Y1341" i="1"/>
  <c r="Y1342" i="1"/>
  <c r="Y1355" i="1"/>
  <c r="Y587" i="1"/>
  <c r="Y317" i="1"/>
  <c r="Y1013" i="1"/>
  <c r="Y1052" i="1"/>
  <c r="Y1167" i="1"/>
  <c r="Y8" i="1"/>
  <c r="Y1367" i="1"/>
  <c r="Y1249" i="1"/>
  <c r="Y345" i="1"/>
  <c r="Y122" i="1"/>
  <c r="Y346" i="1"/>
  <c r="Y457" i="1"/>
  <c r="Y1143" i="1"/>
  <c r="Y115" i="1"/>
  <c r="Y1404" i="1"/>
  <c r="Y249" i="1"/>
  <c r="Y1144" i="1"/>
  <c r="Y942" i="1"/>
  <c r="Y164" i="1"/>
  <c r="Y846" i="1"/>
  <c r="Y1118" i="1"/>
  <c r="Y1124" i="1"/>
  <c r="Y21" i="1"/>
  <c r="Y1368" i="1"/>
  <c r="Y1173" i="1"/>
  <c r="Y1343" i="1"/>
  <c r="Y613" i="1"/>
  <c r="Y9" i="1"/>
  <c r="Y1219" i="1"/>
  <c r="Y512" i="1"/>
  <c r="Y1174" i="1"/>
  <c r="Y983" i="1"/>
  <c r="Y513" i="1"/>
  <c r="Y514" i="1"/>
  <c r="Y1220" i="1"/>
  <c r="Y1161" i="1"/>
  <c r="Y1136" i="1"/>
  <c r="Y790" i="1"/>
  <c r="Y515" i="1"/>
  <c r="Y614" i="1"/>
  <c r="Y81" i="1"/>
  <c r="Y1286" i="1"/>
  <c r="Y74" i="1"/>
  <c r="Y1274" i="1"/>
  <c r="Y1175" i="1"/>
  <c r="Y383" i="1"/>
  <c r="Y1322" i="1"/>
  <c r="Y784" i="1"/>
  <c r="Y1094" i="1"/>
  <c r="Y1095" i="1"/>
  <c r="Y347" i="1"/>
  <c r="Y409" i="1"/>
  <c r="Y399" i="1"/>
  <c r="Y914" i="1"/>
  <c r="Y1323" i="1"/>
  <c r="Y1058" i="1"/>
  <c r="Y414" i="1"/>
  <c r="Y1041" i="1"/>
  <c r="Y1378" i="1"/>
  <c r="Y1042" i="1"/>
  <c r="Y1324" i="1"/>
  <c r="Y1043" i="1"/>
  <c r="Y1221" i="1"/>
  <c r="Y1044" i="1"/>
  <c r="Y1325" i="1"/>
  <c r="Y1369" i="1"/>
  <c r="Y1287" i="1"/>
  <c r="Y1347" i="1"/>
  <c r="Y1045" i="1"/>
  <c r="Y1326" i="1"/>
  <c r="Y10" i="1"/>
  <c r="Y1327" i="1"/>
  <c r="Y954" i="1"/>
  <c r="Y1275" i="1"/>
  <c r="Y1346" i="1"/>
  <c r="Y149" i="1"/>
  <c r="Y1046" i="1"/>
  <c r="Y1077" i="1"/>
  <c r="Y1009" i="1"/>
  <c r="Y348" i="1"/>
  <c r="Y1142" i="1"/>
  <c r="Y245" i="1"/>
  <c r="Y687" i="1"/>
  <c r="Y220" i="1"/>
  <c r="Y221" i="1"/>
  <c r="Y222" i="1"/>
  <c r="Y1344" i="1"/>
  <c r="Y223" i="1"/>
  <c r="Y1078" i="1"/>
  <c r="Y224" i="1"/>
  <c r="Y266" i="1"/>
  <c r="Y1079" i="1"/>
  <c r="Y226" i="1"/>
  <c r="Y615" i="1"/>
  <c r="Y1262" i="1"/>
  <c r="Y955" i="1"/>
  <c r="Y1080" i="1"/>
  <c r="Y956" i="1"/>
  <c r="Y957" i="1"/>
  <c r="Y415" i="1"/>
  <c r="Y1081" i="1"/>
  <c r="Y958" i="1"/>
  <c r="Y959" i="1"/>
  <c r="Y678" i="1"/>
  <c r="Y1176" i="1"/>
  <c r="Y1398" i="1"/>
  <c r="Y1177" i="1"/>
  <c r="Y1178" i="1"/>
  <c r="Y1399" i="1"/>
  <c r="Y834" i="1"/>
  <c r="Y980" i="1"/>
  <c r="Y706" i="1"/>
  <c r="Y1082" i="1"/>
  <c r="Y1083" i="1"/>
  <c r="Y1084" i="1"/>
  <c r="Y1259" i="1"/>
  <c r="Y1085" i="1"/>
  <c r="Y1086" i="1"/>
  <c r="Y1087" i="1"/>
  <c r="Y1260" i="1"/>
  <c r="Y1356" i="1"/>
  <c r="Y1357" i="1"/>
  <c r="Y416" i="1"/>
  <c r="Y616" i="1"/>
  <c r="Y1358" i="1"/>
  <c r="Y246" i="1"/>
  <c r="Y1179" i="1"/>
  <c r="Y924" i="1"/>
  <c r="Y1359" i="1"/>
  <c r="Y707" i="1"/>
  <c r="Y1088" i="1"/>
  <c r="Y708" i="1"/>
  <c r="Y1370" i="1"/>
  <c r="Y1371" i="1"/>
  <c r="Y1372" i="1"/>
  <c r="Y752" i="1"/>
  <c r="Y753" i="1"/>
  <c r="Y418" i="1"/>
  <c r="Y419" i="1"/>
  <c r="Y420" i="1"/>
  <c r="Y421" i="1"/>
  <c r="Y422" i="1"/>
  <c r="Y423" i="1"/>
  <c r="Y770" i="1"/>
  <c r="Y835" i="1"/>
  <c r="Y1180" i="1"/>
  <c r="Y444" i="1"/>
  <c r="Y1307" i="1"/>
  <c r="Y836" i="1"/>
  <c r="Y181" i="1"/>
  <c r="Y207" i="1"/>
  <c r="Y445" i="1"/>
  <c r="Y1263" i="1"/>
  <c r="Y470" i="1"/>
  <c r="Y1278" i="1"/>
  <c r="Y932" i="1"/>
  <c r="Y935" i="1"/>
  <c r="Y1186" i="1"/>
  <c r="Y1405" i="1"/>
  <c r="Y330" i="1"/>
  <c r="Y208" i="1"/>
  <c r="Y987" i="1"/>
  <c r="Y94" i="1"/>
  <c r="Y86" i="1"/>
  <c r="Y113" i="1"/>
  <c r="Y150" i="1"/>
  <c r="Y1119" i="1"/>
  <c r="Y943" i="1"/>
  <c r="Y988" i="1"/>
  <c r="Y925" i="1"/>
  <c r="Y1125" i="1"/>
  <c r="Y1279" i="1"/>
  <c r="Y933" i="1"/>
  <c r="Y936" i="1"/>
  <c r="Y938" i="1"/>
  <c r="Y462" i="1"/>
  <c r="Y1154" i="1"/>
  <c r="Y235" i="1"/>
  <c r="Y252" i="1"/>
  <c r="Y83" i="1"/>
  <c r="Y95" i="1"/>
  <c r="Y34" i="1"/>
  <c r="Y477" i="1"/>
  <c r="Y848" i="1"/>
  <c r="Y1120" i="1"/>
  <c r="Y1318" i="1"/>
  <c r="Y341" i="1"/>
  <c r="Y212" i="1"/>
  <c r="Y373" i="1"/>
  <c r="Y258" i="1"/>
  <c r="Y392" i="1"/>
  <c r="Y960" i="1"/>
  <c r="Y280" i="1"/>
  <c r="Y961" i="1"/>
  <c r="Y290" i="1"/>
  <c r="Y516" i="1"/>
  <c r="Y304" i="1"/>
  <c r="Y962" i="1"/>
  <c r="Y315" i="1"/>
  <c r="Y342" i="1"/>
  <c r="Y374" i="1"/>
  <c r="Y393" i="1"/>
  <c r="Y184" i="1"/>
  <c r="Y411" i="1"/>
  <c r="Y1145" i="1"/>
  <c r="Y279" i="1"/>
  <c r="Y41" i="1"/>
  <c r="Y185" i="1"/>
  <c r="Y702" i="1"/>
  <c r="Y1002" i="1"/>
  <c r="Y695" i="1"/>
  <c r="Y206" i="1"/>
  <c r="Y250" i="1"/>
  <c r="Y337" i="1"/>
  <c r="Y395" i="1"/>
  <c r="Y912" i="1"/>
  <c r="Y1308" i="1"/>
  <c r="Y791" i="1"/>
  <c r="Y1047" i="1"/>
  <c r="Y1048" i="1"/>
  <c r="Y211" i="1"/>
  <c r="Y1338" i="1"/>
  <c r="Y1293" i="1"/>
  <c r="Y662" i="1"/>
  <c r="Y463" i="1"/>
  <c r="Y166" i="1"/>
  <c r="Y276" i="1"/>
  <c r="Y186" i="1"/>
  <c r="Y288" i="1"/>
  <c r="Y817" i="1"/>
  <c r="Y809" i="1"/>
  <c r="Y810" i="1"/>
  <c r="Y746" i="1"/>
  <c r="Y747" i="1"/>
  <c r="Y743" i="1"/>
  <c r="Y609" i="1"/>
  <c r="Y278" i="1"/>
  <c r="Y152" i="1"/>
  <c r="Y99" i="1"/>
  <c r="Y300" i="1"/>
  <c r="Y338" i="1"/>
  <c r="Y517" i="1"/>
  <c r="Y50" i="1"/>
  <c r="Y1126" i="1"/>
  <c r="Y51" i="1"/>
  <c r="Y1328" i="1"/>
  <c r="Y1155" i="1"/>
  <c r="Y237" i="1"/>
  <c r="Y617" i="1"/>
  <c r="Y913" i="1"/>
  <c r="Y674" i="1"/>
  <c r="Y997" i="1"/>
  <c r="Y792" i="1"/>
  <c r="Y1421" i="1"/>
  <c r="Y217" i="1"/>
  <c r="Y663" i="1"/>
  <c r="Y679" i="1"/>
  <c r="Y703" i="1"/>
  <c r="Y880" i="1"/>
  <c r="Y518" i="1"/>
  <c r="Y11" i="1"/>
  <c r="Y714" i="1"/>
  <c r="Y519" i="1"/>
  <c r="Y52" i="1"/>
  <c r="Y61" i="1"/>
  <c r="Y123" i="1"/>
  <c r="Y302" i="1"/>
  <c r="Y137" i="1"/>
  <c r="Y520" i="1"/>
  <c r="Y410" i="1"/>
  <c r="Y564" i="1"/>
  <c r="Y521" i="1"/>
  <c r="Y725" i="1"/>
  <c r="Y1018" i="1"/>
  <c r="Y522" i="1"/>
  <c r="Y1049" i="1"/>
  <c r="Y785" i="1"/>
  <c r="Y1050" i="1"/>
  <c r="Y984" i="1"/>
  <c r="Y523" i="1"/>
  <c r="Y132" i="1"/>
  <c r="Y786" i="1"/>
  <c r="Y153" i="1"/>
  <c r="Y524" i="1"/>
  <c r="Y1156" i="1"/>
  <c r="Y169" i="1"/>
  <c r="Y187" i="1"/>
  <c r="Y704" i="1"/>
  <c r="Y188" i="1"/>
  <c r="Y544" i="1"/>
  <c r="Y53" i="1"/>
  <c r="Y976" i="1"/>
  <c r="Y157" i="1"/>
  <c r="Y715" i="1"/>
  <c r="Y124" i="1"/>
  <c r="Y545" i="1"/>
  <c r="Y610" i="1"/>
  <c r="Y731" i="1"/>
  <c r="Y915" i="1"/>
  <c r="Y881" i="1"/>
  <c r="Y606" i="1"/>
  <c r="Y607" i="1"/>
  <c r="Y1059" i="1"/>
  <c r="Y1060" i="1"/>
  <c r="Y882" i="1"/>
  <c r="Y883" i="1"/>
  <c r="Y884" i="1"/>
  <c r="Y885" i="1"/>
  <c r="Y886" i="1"/>
  <c r="Y887" i="1"/>
  <c r="Y888" i="1"/>
  <c r="Y889" i="1"/>
  <c r="Y815" i="1"/>
  <c r="Y890" i="1"/>
  <c r="Y592" i="1"/>
  <c r="Y906" i="1"/>
  <c r="Y590" i="1"/>
  <c r="Y593" i="1"/>
  <c r="Y907" i="1"/>
  <c r="Y594" i="1"/>
  <c r="Y595" i="1"/>
  <c r="Y596" i="1"/>
  <c r="Y597" i="1"/>
  <c r="Y598" i="1"/>
  <c r="Y992" i="1"/>
  <c r="Y998" i="1"/>
  <c r="Y1131" i="1"/>
  <c r="Y1132" i="1"/>
  <c r="Y1100" i="1"/>
  <c r="Y1101" i="1"/>
  <c r="Y1102" i="1"/>
  <c r="Y1103" i="1"/>
  <c r="Y1104" i="1"/>
  <c r="Y1105" i="1"/>
  <c r="Y1106" i="1"/>
  <c r="Y1014" i="1"/>
  <c r="Y1053" i="1"/>
  <c r="Y732" i="1"/>
  <c r="Y744" i="1"/>
  <c r="Y801" i="1"/>
  <c r="Y1252" i="1"/>
  <c r="Y802" i="1"/>
  <c r="Y174" i="1"/>
  <c r="Y196" i="1"/>
  <c r="Y1250" i="1"/>
  <c r="Y754" i="1"/>
  <c r="Y755" i="1"/>
  <c r="Y228" i="1"/>
  <c r="Y229" i="1"/>
  <c r="Y67" i="1"/>
  <c r="Y129" i="1"/>
  <c r="Y1396" i="1"/>
  <c r="Y247" i="1"/>
  <c r="Y234" i="1"/>
  <c r="Y369" i="1"/>
  <c r="Y417" i="1"/>
  <c r="Y368" i="1"/>
  <c r="Y1089" i="1"/>
  <c r="Y142" i="1"/>
  <c r="Y143" i="1"/>
  <c r="Y1090" i="1"/>
  <c r="Y1110" i="1"/>
  <c r="Y160" i="1"/>
  <c r="Y161" i="1"/>
  <c r="Y360" i="1"/>
  <c r="Y68" i="1"/>
  <c r="Y1261" i="1"/>
  <c r="Y1345" i="1"/>
  <c r="Y424" i="1"/>
  <c r="Y54" i="1"/>
  <c r="Y990" i="1"/>
  <c r="Y125" i="1"/>
  <c r="Y565" i="1"/>
  <c r="Y1264" i="1"/>
  <c r="Y1115" i="1"/>
  <c r="Y803" i="1"/>
  <c r="Y203" i="1"/>
  <c r="Y248" i="1"/>
  <c r="Y525" i="1"/>
  <c r="Y1265" i="1"/>
  <c r="Y297" i="1"/>
  <c r="Y301" i="1"/>
  <c r="Y312" i="1"/>
  <c r="Y840" i="1"/>
  <c r="Y311" i="1"/>
  <c r="Y384" i="1"/>
  <c r="Y1288" i="1"/>
  <c r="Y1294" i="1"/>
  <c r="Y1010" i="1"/>
  <c r="Y313" i="1"/>
  <c r="Y183" i="1"/>
  <c r="Y28" i="1"/>
  <c r="Y112" i="1"/>
  <c r="Y87" i="1"/>
  <c r="Y665" i="1"/>
  <c r="Y483" i="1"/>
  <c r="Y117" i="1"/>
  <c r="Y88" i="1"/>
  <c r="Y905" i="1"/>
  <c r="Y526" i="1"/>
  <c r="Y289" i="1"/>
  <c r="Y726" i="1"/>
  <c r="Y995" i="1"/>
  <c r="Y991" i="1"/>
  <c r="Y1061" i="1"/>
  <c r="Y566" i="1"/>
  <c r="Y527" i="1"/>
  <c r="Y733" i="1"/>
  <c r="Y628" i="1"/>
  <c r="Y242" i="1"/>
  <c r="Y734" i="1"/>
  <c r="Y1295" i="1"/>
  <c r="Y1015" i="1"/>
  <c r="Y528" i="1"/>
  <c r="Y697" i="1"/>
  <c r="Y425" i="1"/>
  <c r="Y811" i="1"/>
  <c r="Y361" i="1"/>
  <c r="Y963" i="1"/>
  <c r="Y165" i="1"/>
  <c r="Y816" i="1"/>
  <c r="Y1054" i="1"/>
  <c r="Y319" i="1"/>
  <c r="Y681" i="1"/>
  <c r="Y666" i="1"/>
  <c r="Y1309" i="1"/>
  <c r="Y667" i="1"/>
  <c r="Y478" i="1"/>
  <c r="Y1187" i="1"/>
  <c r="Y1188" i="1"/>
  <c r="Y1189" i="1"/>
  <c r="Y1296" i="1"/>
  <c r="Y776" i="1"/>
  <c r="Y331" i="1"/>
  <c r="Y735" i="1"/>
  <c r="Y128" i="1"/>
  <c r="Y543" i="1"/>
  <c r="Y133" i="1"/>
  <c r="Y716" i="1"/>
  <c r="Y546" i="1"/>
  <c r="Y69" i="1"/>
  <c r="Y717" i="1"/>
  <c r="Y547" i="1"/>
  <c r="Y718" i="1"/>
  <c r="Y719" i="1"/>
  <c r="Y720" i="1"/>
  <c r="Y721" i="1"/>
  <c r="Y548" i="1"/>
  <c r="Y722" i="1"/>
  <c r="Y239" i="1"/>
  <c r="Y100" i="1"/>
  <c r="Y698" i="1"/>
  <c r="Y394" i="1"/>
  <c r="Y549" i="1"/>
  <c r="Y629" i="1"/>
  <c r="Y723" i="1"/>
  <c r="Y710" i="1"/>
  <c r="Y567" i="1"/>
  <c r="Y689" i="1"/>
  <c r="Y568" i="1"/>
  <c r="Y690" i="1"/>
  <c r="Y1430" i="1"/>
  <c r="Y1138" i="1"/>
  <c r="Y1162" i="1"/>
  <c r="Y569" i="1"/>
  <c r="Y705" i="1"/>
  <c r="Y793" i="1"/>
  <c r="Y570" i="1"/>
  <c r="Y794" i="1"/>
  <c r="Y795" i="1"/>
  <c r="Y571" i="1"/>
  <c r="Y872" i="1"/>
  <c r="Y572" i="1"/>
  <c r="Y873" i="1"/>
  <c r="Y171" i="1"/>
  <c r="Y1139" i="1"/>
  <c r="Y573" i="1"/>
  <c r="Y529" i="1"/>
  <c r="Y996" i="1"/>
  <c r="Y1164" i="1"/>
  <c r="Y630" i="1"/>
  <c r="Y1165" i="1"/>
  <c r="Y977" i="1"/>
  <c r="Y1241" i="1"/>
  <c r="Y1242" i="1"/>
  <c r="Y1243" i="1"/>
  <c r="Y1244" i="1"/>
  <c r="Y1245" i="1"/>
  <c r="Y1246" i="1"/>
  <c r="Y1336" i="1"/>
  <c r="Y1381" i="1"/>
  <c r="Y1382" i="1"/>
  <c r="Y1096" i="1"/>
  <c r="Y581" i="1"/>
  <c r="Y1416" i="1"/>
  <c r="Y875" i="1"/>
  <c r="Y864" i="1"/>
  <c r="Y530" i="1"/>
  <c r="Y865" i="1"/>
  <c r="Y531" i="1"/>
  <c r="Y866" i="1"/>
  <c r="Y745" i="1"/>
  <c r="Y588" i="1"/>
  <c r="Y1429" i="1"/>
  <c r="Y608" i="1"/>
  <c r="Y1062" i="1"/>
  <c r="Y1063" i="1"/>
  <c r="Y1064" i="1"/>
  <c r="Y1065" i="1"/>
  <c r="Y1066" i="1"/>
  <c r="Y1067" i="1"/>
  <c r="Y1068" i="1"/>
  <c r="Y591" i="1"/>
  <c r="Y1016" i="1"/>
  <c r="Y878" i="1"/>
  <c r="Y1055" i="1"/>
  <c r="Y879" i="1"/>
  <c r="Y599" i="1"/>
  <c r="Y532" i="1"/>
  <c r="Y1253" i="1"/>
  <c r="Y589" i="1"/>
  <c r="Y982" i="1"/>
  <c r="Y269" i="1"/>
  <c r="Y270" i="1"/>
  <c r="Y271" i="1"/>
  <c r="Y272" i="1"/>
  <c r="Y273" i="1"/>
  <c r="Y284" i="1"/>
  <c r="Y285" i="1"/>
  <c r="Y286" i="1"/>
  <c r="Y1133" i="1"/>
  <c r="Y867" i="1"/>
  <c r="Y1112" i="1"/>
  <c r="Y426" i="1"/>
  <c r="Y533" i="1"/>
  <c r="Y841" i="1"/>
  <c r="Y1183" i="1"/>
  <c r="Y144" i="1"/>
  <c r="Y458" i="1"/>
  <c r="Y1297" i="1"/>
  <c r="Y1092" i="1"/>
  <c r="Y372" i="1"/>
  <c r="Y388" i="1"/>
  <c r="Y84" i="1"/>
  <c r="Y471" i="1"/>
  <c r="Y148" i="1"/>
  <c r="Y479" i="1"/>
  <c r="Y780" i="1"/>
  <c r="Y1317" i="1"/>
  <c r="Y1319" i="1"/>
  <c r="Y837" i="1"/>
  <c r="Y1127" i="1"/>
  <c r="Y1289" i="1"/>
  <c r="Y490" i="1"/>
  <c r="Y926" i="1"/>
  <c r="Y189" i="1"/>
  <c r="Y1128" i="1"/>
  <c r="Y993" i="1"/>
  <c r="Y999" i="1"/>
  <c r="Y1339" i="1"/>
  <c r="Y1383" i="1"/>
  <c r="Y1384" i="1"/>
  <c r="Y1385" i="1"/>
  <c r="Y1386" i="1"/>
  <c r="Y1387" i="1"/>
  <c r="Y1388" i="1"/>
  <c r="Y1389" i="1"/>
  <c r="Y1390" i="1"/>
  <c r="Y1340" i="1"/>
  <c r="Y600" i="1"/>
  <c r="Y64" i="1"/>
  <c r="Y13" i="1"/>
  <c r="Y601" i="1"/>
  <c r="Y135" i="1"/>
  <c r="Y156" i="1"/>
  <c r="Y173" i="1"/>
  <c r="Y194" i="1"/>
  <c r="Y225" i="1"/>
  <c r="Y353" i="1"/>
  <c r="Y400" i="1"/>
  <c r="Y611" i="1"/>
  <c r="Y908" i="1"/>
  <c r="Y1348" i="1"/>
  <c r="Y800" i="1"/>
  <c r="Y868" i="1"/>
  <c r="Y162" i="1"/>
  <c r="Y163" i="1"/>
  <c r="Y177" i="1"/>
  <c r="Y178" i="1"/>
  <c r="Y179" i="1"/>
  <c r="Y180" i="1"/>
  <c r="Y1000" i="1"/>
  <c r="Y534" i="1"/>
  <c r="Y680" i="1"/>
  <c r="Y381" i="1"/>
  <c r="Y535" i="1"/>
  <c r="Y711" i="1"/>
  <c r="Y427" i="1"/>
  <c r="Y65" i="1"/>
  <c r="Y1256" i="1"/>
  <c r="Y691" i="1"/>
  <c r="Y849" i="1"/>
  <c r="Y1422" i="1"/>
  <c r="Y583" i="1"/>
  <c r="Y287" i="1"/>
  <c r="Y293" i="1"/>
  <c r="Y294" i="1"/>
  <c r="Y480" i="1"/>
  <c r="Y481" i="1"/>
  <c r="Y37" i="1"/>
  <c r="Y843" i="1"/>
  <c r="Y536" i="1"/>
  <c r="Y126" i="1"/>
  <c r="Y1222" i="1"/>
  <c r="Y582" i="1"/>
  <c r="Y1141" i="1"/>
  <c r="Y446" i="1"/>
  <c r="Y339" i="1"/>
  <c r="Y869" i="1"/>
  <c r="Y1223" i="1"/>
  <c r="Y1224" i="1"/>
  <c r="Y964" i="1"/>
  <c r="Y281" i="1"/>
  <c r="Y724" i="1"/>
  <c r="Y1350" i="1"/>
  <c r="Y927" i="1"/>
  <c r="Y80" i="1"/>
  <c r="Y385" i="1"/>
  <c r="Y145" i="1"/>
  <c r="Y940" i="1"/>
  <c r="Y1300" i="1"/>
  <c r="Y391" i="1"/>
  <c r="Y675" i="1"/>
  <c r="Y75" i="1"/>
  <c r="Y70" i="1"/>
  <c r="Y491" i="1"/>
  <c r="Y79" i="1"/>
  <c r="Y1117" i="1"/>
  <c r="Y455" i="1"/>
  <c r="Y108" i="1"/>
  <c r="Y985" i="1"/>
  <c r="Y1301" i="1"/>
  <c r="Y668" i="1"/>
  <c r="Y253" i="1"/>
  <c r="Y928" i="1"/>
  <c r="Y1401" i="1"/>
  <c r="Y456" i="1"/>
  <c r="Y459" i="1"/>
  <c r="Y382" i="1"/>
  <c r="Y1302" i="1"/>
  <c r="Y1195" i="1"/>
  <c r="Y1003" i="1"/>
  <c r="Y38" i="1"/>
  <c r="Y116" i="1"/>
  <c r="Y669" i="1"/>
  <c r="Y482" i="1"/>
  <c r="Y1349" i="1"/>
  <c r="Y1379" i="1"/>
  <c r="Y1427" i="1"/>
  <c r="Y192" i="1"/>
  <c r="Y259" i="1"/>
  <c r="Y550" i="1"/>
  <c r="Y965" i="1"/>
  <c r="Y736" i="1"/>
  <c r="Y130" i="1"/>
  <c r="Y966" i="1"/>
  <c r="Y967" i="1"/>
  <c r="Y574" i="1"/>
  <c r="Y190" i="1"/>
  <c r="Y796" i="1"/>
  <c r="Y1329" i="1"/>
  <c r="Y968" i="1"/>
  <c r="Y104" i="1"/>
  <c r="Y1225" i="1"/>
  <c r="Y692" i="1"/>
  <c r="Y76" i="1"/>
  <c r="Y575" i="1"/>
  <c r="Y969" i="1"/>
  <c r="Y464" i="1"/>
  <c r="Y970" i="1"/>
  <c r="Y154" i="1"/>
  <c r="Y62" i="1"/>
  <c r="Y812" i="1"/>
  <c r="Y787" i="1"/>
  <c r="Y1373" i="1"/>
  <c r="Y1017" i="1"/>
  <c r="Y241" i="1"/>
  <c r="Y813" i="1"/>
  <c r="Y267" i="1"/>
  <c r="Y283" i="1"/>
  <c r="Y292" i="1"/>
  <c r="Y306" i="1"/>
  <c r="Y318" i="1"/>
  <c r="Y349" i="1"/>
  <c r="Y376" i="1"/>
  <c r="Y397" i="1"/>
  <c r="Y413" i="1"/>
  <c r="Y103" i="1"/>
  <c r="Y602" i="1"/>
  <c r="Y199" i="1"/>
  <c r="Y200" i="1"/>
  <c r="Y201" i="1"/>
  <c r="Y788" i="1"/>
  <c r="Y343" i="1"/>
  <c r="Y789" i="1"/>
  <c r="Y870" i="1"/>
  <c r="Y844" i="1"/>
  <c r="Y465" i="1"/>
  <c r="Y1181" i="1"/>
  <c r="Y275" i="1"/>
  <c r="Y1266" i="1"/>
  <c r="Y1226" i="1"/>
  <c r="Y96" i="1"/>
  <c r="Y918" i="1"/>
  <c r="Y327" i="1"/>
  <c r="Y1147" i="1"/>
  <c r="Y170" i="1"/>
  <c r="Y1157" i="1"/>
  <c r="Y191" i="1"/>
  <c r="Y1267" i="1"/>
  <c r="Y1276" i="1"/>
  <c r="Y871" i="1"/>
  <c r="Y55" i="1"/>
  <c r="Y60" i="1"/>
  <c r="Y537" i="1"/>
  <c r="Y97" i="1"/>
  <c r="Y1227" i="1"/>
  <c r="Y551" i="1"/>
  <c r="Y538" i="1"/>
  <c r="Y904" i="1"/>
  <c r="Y539" i="1"/>
  <c r="Y214" i="1"/>
  <c r="Y215" i="1"/>
  <c r="Y216" i="1"/>
  <c r="Y1417" i="1"/>
  <c r="Y552" i="1"/>
  <c r="Y1228" i="1"/>
  <c r="Y260" i="1"/>
  <c r="Y540" i="1"/>
  <c r="Y553" i="1"/>
  <c r="Y541" i="1"/>
  <c r="Y261" i="1"/>
  <c r="Y542" i="1"/>
  <c r="Y1137" i="1"/>
  <c r="Y1005" i="1"/>
  <c r="Y56" i="1"/>
  <c r="Y1006" i="1"/>
  <c r="Y90" i="1"/>
  <c r="Y1159" i="1"/>
  <c r="Y213" i="1"/>
  <c r="Y57" i="1"/>
  <c r="Y576" i="1"/>
  <c r="Y693" i="1"/>
  <c r="Y577" i="1"/>
  <c r="Y727" i="1"/>
  <c r="Y578" i="1"/>
  <c r="Y58" i="1"/>
  <c r="Y728" i="1"/>
  <c r="Y91" i="1"/>
  <c r="Y1428" i="1"/>
  <c r="Y92" i="1"/>
  <c r="Y1419" i="1"/>
  <c r="Y971" i="1"/>
  <c r="Y1420" i="1"/>
  <c r="Y972" i="1"/>
  <c r="Y1351" i="1"/>
  <c r="Y1360" i="1"/>
  <c r="Y1361" i="1"/>
  <c r="Y1352" i="1"/>
  <c r="Y1353" i="1"/>
  <c r="Y1362" i="1"/>
  <c r="Y1363" i="1"/>
  <c r="Y1354" i="1"/>
  <c r="Y1229" i="1"/>
  <c r="Y102" i="1"/>
  <c r="Y1247" i="1"/>
  <c r="Y1230" i="1"/>
  <c r="Y1231" i="1"/>
  <c r="Y340" i="1"/>
  <c r="Y1330" i="1"/>
  <c r="Y98" i="1"/>
  <c r="Y1232" i="1"/>
  <c r="Y274" i="1"/>
  <c r="Y654" i="1"/>
  <c r="Y686" i="1"/>
  <c r="Y655" i="1"/>
  <c r="Y756" i="1"/>
  <c r="Y295" i="1"/>
  <c r="Y296" i="1"/>
  <c r="Y1134" i="1"/>
  <c r="Y1135" i="1"/>
  <c r="Y1107" i="1"/>
  <c r="Y1108" i="1"/>
  <c r="Y631" i="1"/>
  <c r="Y682" i="1"/>
  <c r="Y362" i="1"/>
  <c r="Y363" i="1"/>
  <c r="Y140" i="1"/>
  <c r="Y141" i="1"/>
  <c r="Y307" i="1"/>
  <c r="Y632" i="1"/>
  <c r="Y1109" i="1"/>
  <c r="Y737" i="1"/>
  <c r="Y1255" i="1"/>
  <c r="Y14" i="1"/>
  <c r="Y1170" i="1"/>
  <c r="Y1069" i="1"/>
  <c r="Y1070" i="1"/>
  <c r="Y1071" i="1"/>
  <c r="Y1254" i="1"/>
  <c r="Y804" i="1"/>
  <c r="Y1391" i="1"/>
  <c r="Y805" i="1"/>
  <c r="Y1392" i="1"/>
  <c r="Y195" i="1"/>
  <c r="Y398" i="1"/>
  <c r="Y1072" i="1"/>
  <c r="Y1196" i="1"/>
  <c r="Y1197" i="1"/>
  <c r="Y1198" i="1"/>
  <c r="Y670" i="1"/>
  <c r="Y1280" i="1"/>
  <c r="Y1281" i="1"/>
  <c r="Y1282" i="1"/>
  <c r="Y658" i="1"/>
  <c r="Y842" i="1"/>
  <c r="Y1402" i="1"/>
  <c r="Y453" i="1"/>
  <c r="Y454" i="1"/>
  <c r="Y1185" i="1"/>
  <c r="Y23" i="1"/>
  <c r="Y107" i="1"/>
  <c r="Y24" i="1"/>
  <c r="Y661" i="1"/>
  <c r="Y1290" i="1"/>
  <c r="Y1291" i="1"/>
  <c r="Y939" i="1"/>
  <c r="Y1406" i="1"/>
  <c r="Y1407" i="1"/>
  <c r="Y1408" i="1"/>
  <c r="Y1298" i="1"/>
  <c r="Y1299" i="1"/>
  <c r="Y1190" i="1"/>
  <c r="Y26" i="1"/>
  <c r="Y1191" i="1"/>
  <c r="Y1409" i="1"/>
  <c r="Y386" i="1"/>
  <c r="Y182" i="1"/>
  <c r="Y236" i="1"/>
  <c r="Y251" i="1"/>
  <c r="Y298" i="1"/>
  <c r="Y664" i="1"/>
  <c r="Y109" i="1"/>
  <c r="Y27" i="1"/>
  <c r="Y82" i="1"/>
  <c r="Y29" i="1"/>
  <c r="Y30" i="1"/>
  <c r="Y31" i="1"/>
  <c r="Y85" i="1"/>
  <c r="Y777" i="1"/>
  <c r="Y472" i="1"/>
  <c r="Y778" i="1"/>
  <c r="Y779" i="1"/>
  <c r="Y1303" i="1"/>
  <c r="Y474" i="1"/>
  <c r="Y168" i="1"/>
  <c r="Y1304" i="1"/>
  <c r="Y1199" i="1"/>
  <c r="Y1200" i="1"/>
  <c r="Y1310" i="1"/>
  <c r="Y1311" i="1"/>
  <c r="Y484" i="1"/>
  <c r="Y485" i="1"/>
  <c r="Y333" i="1"/>
  <c r="Y671" i="1"/>
  <c r="Y1004" i="1"/>
  <c r="Y254" i="1"/>
  <c r="Y118" i="1"/>
  <c r="Y42" i="1"/>
  <c r="Y1320" i="1"/>
  <c r="Y89" i="1"/>
  <c r="Y43" i="1"/>
  <c r="Y44" i="1"/>
  <c r="Y1312" i="1"/>
  <c r="Y1292" i="1"/>
  <c r="Y146" i="1"/>
  <c r="Y332" i="1"/>
  <c r="Y1233" i="1"/>
  <c r="Y255" i="1"/>
  <c r="Y1234" i="1"/>
  <c r="Y256" i="1"/>
  <c r="Y1313" i="1"/>
  <c r="Y486" i="1"/>
  <c r="Y944" i="1" l="1"/>
  <c r="Y1205" i="1"/>
  <c r="Y45" i="1"/>
  <c r="Y945" i="1"/>
  <c r="Y946" i="1"/>
  <c r="Y1160" i="1"/>
  <c r="Y1321" i="1"/>
  <c r="Y947" i="1"/>
  <c r="Y948" i="1"/>
  <c r="Y1206" i="1"/>
  <c r="Y202" i="1"/>
  <c r="Y257" i="1"/>
  <c r="Y308" i="1"/>
  <c r="Y1397" i="1"/>
  <c r="Y1305" i="1"/>
  <c r="Y579" i="1"/>
  <c r="Y949" i="1"/>
  <c r="Y874" i="1"/>
  <c r="Y1207" i="1"/>
  <c r="Y1163" i="1"/>
  <c r="Y1073" i="1"/>
  <c r="Y773" i="1"/>
  <c r="Y460" i="1"/>
  <c r="Y492" i="1"/>
  <c r="Y950" i="1"/>
  <c r="Y1204" i="1"/>
  <c r="X1206" i="1" l="1"/>
  <c r="X948" i="1"/>
  <c r="X1160" i="1"/>
  <c r="X946" i="1"/>
  <c r="X45" i="1"/>
  <c r="X1205" i="1"/>
  <c r="X944" i="1"/>
  <c r="X579" i="1"/>
  <c r="X773" i="1"/>
  <c r="X460" i="1"/>
  <c r="X492" i="1"/>
  <c r="X1163" i="1"/>
  <c r="X1305" i="1"/>
  <c r="X1397" i="1"/>
  <c r="X950" i="1"/>
  <c r="X949" i="1"/>
  <c r="X874" i="1"/>
  <c r="X1207" i="1"/>
  <c r="X257" i="1"/>
  <c r="X308" i="1"/>
  <c r="X202" i="1"/>
  <c r="X1073" i="1"/>
  <c r="X1321" i="1"/>
  <c r="X947" i="1"/>
  <c r="X945" i="1"/>
  <c r="X1204" i="1"/>
  <c r="W1204" i="1"/>
  <c r="R1431" i="1" l="1"/>
  <c r="S1431" i="1"/>
  <c r="T1431" i="1"/>
  <c r="U1431" i="1"/>
  <c r="V1431" i="1"/>
  <c r="Y1431" i="1" l="1"/>
  <c r="W1431" i="1"/>
  <c r="X1431" i="1"/>
</calcChain>
</file>

<file path=xl/sharedStrings.xml><?xml version="1.0" encoding="utf-8"?>
<sst xmlns="http://schemas.openxmlformats.org/spreadsheetml/2006/main" count="8220" uniqueCount="2592">
  <si>
    <t>Project Information</t>
  </si>
  <si>
    <t>Growth causation calculation</t>
  </si>
  <si>
    <t xml:space="preserve">Growth Benefit </t>
  </si>
  <si>
    <t>Final cost allocation</t>
  </si>
  <si>
    <t>Funding Sources 
(% of TC incl. subsidies)</t>
  </si>
  <si>
    <t>Catchment</t>
  </si>
  <si>
    <t>% costs allocated to catchment</t>
  </si>
  <si>
    <t>Recovery Start</t>
  </si>
  <si>
    <t>Loan Start</t>
  </si>
  <si>
    <t>Growth Benefit Duration</t>
  </si>
  <si>
    <t>Renewals</t>
  </si>
  <si>
    <t>Band LOS extraction</t>
  </si>
  <si>
    <t>Non-DC growth</t>
  </si>
  <si>
    <t>Growth Causation %</t>
  </si>
  <si>
    <t>Growth Benefit %</t>
  </si>
  <si>
    <t>Percent DC Funded</t>
  </si>
  <si>
    <t>DC %</t>
  </si>
  <si>
    <t>Rates %</t>
  </si>
  <si>
    <t>Other sources %</t>
  </si>
  <si>
    <t>SW - Chartwell</t>
  </si>
  <si>
    <t>No</t>
  </si>
  <si>
    <t>SW - City Centre</t>
  </si>
  <si>
    <t>SW - Hamilton East</t>
  </si>
  <si>
    <t>SW - Kirikiriroa</t>
  </si>
  <si>
    <t>SW - Lake Rotokauri</t>
  </si>
  <si>
    <t>SW - Mangaheka</t>
  </si>
  <si>
    <t>SW - Mangakotukutuku</t>
  </si>
  <si>
    <t>SW - Mangaonua</t>
  </si>
  <si>
    <t>SW - Ohote</t>
  </si>
  <si>
    <t>SW - Otama-ngenge</t>
  </si>
  <si>
    <t>SW - Peacocke</t>
  </si>
  <si>
    <t>SW - River North</t>
  </si>
  <si>
    <t>SW - St Andrews</t>
  </si>
  <si>
    <t>SW - Te Awa o Katapaki</t>
  </si>
  <si>
    <t>SW - Te Rapa Stream</t>
  </si>
  <si>
    <t>SW - Waitawhiriwhiri</t>
  </si>
  <si>
    <t>Transport</t>
  </si>
  <si>
    <t>Major Arterial Improvements</t>
  </si>
  <si>
    <t>Yes</t>
  </si>
  <si>
    <t>New Major Arterial in Built Environment</t>
  </si>
  <si>
    <t>Bulk Wastewater Infrastructure New</t>
  </si>
  <si>
    <t>WW - East</t>
  </si>
  <si>
    <t>Citywide community facilities</t>
  </si>
  <si>
    <t>Minor Arterial Improvements</t>
  </si>
  <si>
    <t>Neighbourhood Parks</t>
  </si>
  <si>
    <t>Sports Parks</t>
  </si>
  <si>
    <t>Local Road Improvements</t>
  </si>
  <si>
    <t>New Collector upsize in Greenfield</t>
  </si>
  <si>
    <t>Trunk or Local Wastewater infrastructure</t>
  </si>
  <si>
    <t>Collector Improvements</t>
  </si>
  <si>
    <t>Gully Reserve</t>
  </si>
  <si>
    <t>Local community facilities</t>
  </si>
  <si>
    <t>Development associated transport improvements</t>
  </si>
  <si>
    <t>Water</t>
  </si>
  <si>
    <t>Bulk Water Infrastructure New</t>
  </si>
  <si>
    <t>Citywide</t>
  </si>
  <si>
    <t>CDUWSCPP25</t>
  </si>
  <si>
    <t>Rototuna Bulkmain</t>
  </si>
  <si>
    <t xml:space="preserve">Trunk or Local water infrastructure </t>
  </si>
  <si>
    <t>Rototuna</t>
  </si>
  <si>
    <t>CDUWSAPP44</t>
  </si>
  <si>
    <t>WTP Equipment Upgrade</t>
  </si>
  <si>
    <t>Water treatment plant upgrade - LOS driven</t>
  </si>
  <si>
    <t>CDUWSAPP16</t>
  </si>
  <si>
    <t>Waikato River Extraction Struc</t>
  </si>
  <si>
    <t>CDUWSDGP82</t>
  </si>
  <si>
    <t>Rotokauri Water Network Model</t>
  </si>
  <si>
    <t>Rotokauri</t>
  </si>
  <si>
    <t>CDUWSCGP81</t>
  </si>
  <si>
    <t>Ruffell Rd Trunk</t>
  </si>
  <si>
    <t>CDUWSCPP80</t>
  </si>
  <si>
    <t>WINTEC Trunk</t>
  </si>
  <si>
    <t>CDUWSIPP78</t>
  </si>
  <si>
    <t>Rotokauri Reservoir Designatio</t>
  </si>
  <si>
    <t>CDUWSADP15</t>
  </si>
  <si>
    <t>Watermain Integration</t>
  </si>
  <si>
    <t>C9419014</t>
  </si>
  <si>
    <t>Integrate watermains in new areas with existing network</t>
  </si>
  <si>
    <t>C9419017</t>
  </si>
  <si>
    <t>Water Demand Management - network water loss</t>
  </si>
  <si>
    <t>C9409004</t>
  </si>
  <si>
    <t>Water treatment plant compliance - minor upgrades</t>
  </si>
  <si>
    <t>C9409005</t>
  </si>
  <si>
    <t>Rototuna Reservoir and associated bulk mains</t>
  </si>
  <si>
    <t>C9409012</t>
  </si>
  <si>
    <t>Managing demand for water - upgrade WTP to 140 ML</t>
  </si>
  <si>
    <t>Water treatment plant upgrade - growth driven</t>
  </si>
  <si>
    <t>WS265</t>
  </si>
  <si>
    <t>Rototuna Reservoir/bulkmain</t>
  </si>
  <si>
    <t>WS549</t>
  </si>
  <si>
    <t>Rotokauri Water Trunkmains</t>
  </si>
  <si>
    <t>WS593</t>
  </si>
  <si>
    <t>Peacocke water supply trunkmain</t>
  </si>
  <si>
    <t>Peacocke</t>
  </si>
  <si>
    <t>WS595</t>
  </si>
  <si>
    <t>Infill Upgrades</t>
  </si>
  <si>
    <t>Infill</t>
  </si>
  <si>
    <t>WSALBERT2</t>
  </si>
  <si>
    <t>Albert St (Grey-McFarlane)</t>
  </si>
  <si>
    <t>WSASCOT1</t>
  </si>
  <si>
    <t>Ascot Rd (#8 Ryan #7 Read)</t>
  </si>
  <si>
    <t>WSASCOT2</t>
  </si>
  <si>
    <t>Ascot  Rd (Read - Snell)</t>
  </si>
  <si>
    <t>WSASCOT3</t>
  </si>
  <si>
    <t>Ascot Road/Winstone Ave</t>
  </si>
  <si>
    <t>WSAUROR3</t>
  </si>
  <si>
    <t>Aurora Tce- End Odonohue 923</t>
  </si>
  <si>
    <t>WSBAVER3</t>
  </si>
  <si>
    <t>Baverstock Stage 3</t>
  </si>
  <si>
    <t>WSBLACK3</t>
  </si>
  <si>
    <t>Blackburn St (Killarney - Saye</t>
  </si>
  <si>
    <t>WSBLACK4</t>
  </si>
  <si>
    <t>Blackburn (Sayer-Rhode) #3753</t>
  </si>
  <si>
    <t>WSBMAUTO</t>
  </si>
  <si>
    <t>Bulkmain Valve Automation</t>
  </si>
  <si>
    <t>WSBMDEY</t>
  </si>
  <si>
    <t>Dey St</t>
  </si>
  <si>
    <t>WSBMEAST</t>
  </si>
  <si>
    <t>Eastern bulk watermain augment</t>
  </si>
  <si>
    <t>WSBMHNSTH</t>
  </si>
  <si>
    <t>750mm Bulkmain-WTS - Dixon/Oha</t>
  </si>
  <si>
    <t>WSBMHNSTH2</t>
  </si>
  <si>
    <t>750mm Bulkmain-Dixon/Oha - Res</t>
  </si>
  <si>
    <t>WSBMNAY</t>
  </si>
  <si>
    <t>New 600mm Bulk Main</t>
  </si>
  <si>
    <t>WSBMNEW</t>
  </si>
  <si>
    <t>Newcastle Bulkmain</t>
  </si>
  <si>
    <t>WSBMON</t>
  </si>
  <si>
    <t>Network Bulk Monitoring</t>
  </si>
  <si>
    <t>WSBMWAIR</t>
  </si>
  <si>
    <t>Rototuna/Resolution/Wairere BM</t>
  </si>
  <si>
    <t>WSBMWAIR3</t>
  </si>
  <si>
    <t>Wairere Dr 3 Huk - Carrs</t>
  </si>
  <si>
    <t>WSBORMAN2</t>
  </si>
  <si>
    <t>Borman Rd (Horsham west 400m)</t>
  </si>
  <si>
    <t>WSBORMAN3</t>
  </si>
  <si>
    <t>Borman Rd</t>
  </si>
  <si>
    <t>WSBORMAN4</t>
  </si>
  <si>
    <t>WSBRYMER</t>
  </si>
  <si>
    <t>Brymer Rd</t>
  </si>
  <si>
    <t>WSBRYMERRES</t>
  </si>
  <si>
    <t>Rotokauri water reservoir</t>
  </si>
  <si>
    <t>WSBURROW2</t>
  </si>
  <si>
    <t>Burrows Place</t>
  </si>
  <si>
    <t>WSCAMER3</t>
  </si>
  <si>
    <t>Cameron Rd, (Old Farm-Clyde)</t>
  </si>
  <si>
    <t>WSCAMPB3</t>
  </si>
  <si>
    <t>Campbell St # 473, 3058 &amp;3059</t>
  </si>
  <si>
    <t>WSCAMPB4</t>
  </si>
  <si>
    <t>Campbell (Massey - Killarney)</t>
  </si>
  <si>
    <t>WSCARR3</t>
  </si>
  <si>
    <t>Carrington Ave (Gazely-Baffles</t>
  </si>
  <si>
    <t>WSCARR4</t>
  </si>
  <si>
    <t>Carrington Ave-Baffles-Silverd</t>
  </si>
  <si>
    <t>WSCARR5</t>
  </si>
  <si>
    <t>Carrington-Vesty-Gazely 9161</t>
  </si>
  <si>
    <t>WSCASEY4</t>
  </si>
  <si>
    <t>Casey #14</t>
  </si>
  <si>
    <t>WSCHESTER1</t>
  </si>
  <si>
    <t>Chesterman Rd (#30 Hudson)</t>
  </si>
  <si>
    <t>WSCHESTER2</t>
  </si>
  <si>
    <t>Chesterman Rd (#30 Olympia Pl)</t>
  </si>
  <si>
    <t>WSCHESTER3</t>
  </si>
  <si>
    <t>Chesterman Rd/Norma Pl</t>
  </si>
  <si>
    <t>WSCUMBER1</t>
  </si>
  <si>
    <t>Cumberland</t>
  </si>
  <si>
    <t>WSCUMBER2</t>
  </si>
  <si>
    <t>Cumberland Dr Stage 2</t>
  </si>
  <si>
    <t>WSDALE4</t>
  </si>
  <si>
    <t>Dalethorpe (Clarkin-Strowan)</t>
  </si>
  <si>
    <t>WSDALET1</t>
  </si>
  <si>
    <t>Dalethorpe Ave/ Woodstock Rd</t>
  </si>
  <si>
    <t>WSENDER2</t>
  </si>
  <si>
    <t>Enderley-Peachgrove-Halifax</t>
  </si>
  <si>
    <t>WSFARRING</t>
  </si>
  <si>
    <t>Farrington/Wentworth</t>
  </si>
  <si>
    <t>WSFIFTH2</t>
  </si>
  <si>
    <t>Fifth 5xRds-Spencer</t>
  </si>
  <si>
    <t>WSFORD2</t>
  </si>
  <si>
    <t>Ford Street Watermain 150dia</t>
  </si>
  <si>
    <t>WSFOW1</t>
  </si>
  <si>
    <t>Fow St #1020</t>
  </si>
  <si>
    <t>WSGARTH1</t>
  </si>
  <si>
    <t>Garthwood Ave 1</t>
  </si>
  <si>
    <t>WSGARTH2</t>
  </si>
  <si>
    <t>Garthwood 2</t>
  </si>
  <si>
    <t>WSGAZEL2</t>
  </si>
  <si>
    <t>Gazeley Ave</t>
  </si>
  <si>
    <t>WSGORDON4</t>
  </si>
  <si>
    <t>Gordonton Rd ST4 Sth Puketaha</t>
  </si>
  <si>
    <t>WSGORDON5</t>
  </si>
  <si>
    <t>Gordonton Rd ST5PuketahaThomas</t>
  </si>
  <si>
    <t>WSGORDST2</t>
  </si>
  <si>
    <t>Gordonton Rd Stage 2</t>
  </si>
  <si>
    <t>WSGREY4</t>
  </si>
  <si>
    <t>Grey (Well-Albert) #124</t>
  </si>
  <si>
    <t>WSHAMM1</t>
  </si>
  <si>
    <t>Hammond St  #750</t>
  </si>
  <si>
    <t>WSHAMM3</t>
  </si>
  <si>
    <t>Hammond St</t>
  </si>
  <si>
    <t>WSHD3</t>
  </si>
  <si>
    <t>Horsham Downs (71-91)</t>
  </si>
  <si>
    <t>WSHD4</t>
  </si>
  <si>
    <t>Horsham Downs Rd ( # 91 to Nor</t>
  </si>
  <si>
    <t>WSHHR</t>
  </si>
  <si>
    <t>Hukanui Rd (Thomas-Rototuna)</t>
  </si>
  <si>
    <t>WSHINAU2</t>
  </si>
  <si>
    <t>Hinau St (Lafferty - Miro)</t>
  </si>
  <si>
    <t>WSHORNE2</t>
  </si>
  <si>
    <t>Horne St #43-42</t>
  </si>
  <si>
    <t>WSHORSHEXT</t>
  </si>
  <si>
    <t>Horsham Downs Rd ext trnk main</t>
  </si>
  <si>
    <t>WSHUDSON</t>
  </si>
  <si>
    <t>Hudson St (#48a-Chesterman)</t>
  </si>
  <si>
    <t>WSLORN1</t>
  </si>
  <si>
    <t>Lorne St, (13 Lorne-Hospital's</t>
  </si>
  <si>
    <t>WSLORNE1</t>
  </si>
  <si>
    <t>LORNE ST, (13 Lorne-Hospital's</t>
  </si>
  <si>
    <t>WSLORNE2</t>
  </si>
  <si>
    <t>Lorne. (Hospital's 200mm conne</t>
  </si>
  <si>
    <t>WSLOVEL1</t>
  </si>
  <si>
    <t>Lovelock Pl (#5-Ascot Rd)</t>
  </si>
  <si>
    <t>WSMACFAR3</t>
  </si>
  <si>
    <t>MacFarlane St PR 600</t>
  </si>
  <si>
    <t>WSMAITL2</t>
  </si>
  <si>
    <t>Mailand St (Sayer - Cul de sac</t>
  </si>
  <si>
    <t>WSMAITL3</t>
  </si>
  <si>
    <t>Maitland St-Killarney-Sayer</t>
  </si>
  <si>
    <t>WSMARAM2</t>
  </si>
  <si>
    <t>Marama S Replacement #1227</t>
  </si>
  <si>
    <t>WSMAUI</t>
  </si>
  <si>
    <t>Maui St</t>
  </si>
  <si>
    <t>WSMAY1</t>
  </si>
  <si>
    <t>May ST (CAMERON-GREENSBORO)</t>
  </si>
  <si>
    <t>WSMETN</t>
  </si>
  <si>
    <t>Water Meters - New</t>
  </si>
  <si>
    <t>WSNEWCAS2</t>
  </si>
  <si>
    <t>Newcastle(The Dales-Whatawhata</t>
  </si>
  <si>
    <t>WSNEWCAST</t>
  </si>
  <si>
    <t>Newcastle Rd</t>
  </si>
  <si>
    <t>WSNIXON1</t>
  </si>
  <si>
    <t>Nixon Street 1</t>
  </si>
  <si>
    <t>WSNIXON2</t>
  </si>
  <si>
    <t>Nixon Street 2</t>
  </si>
  <si>
    <t>WSNIXON5</t>
  </si>
  <si>
    <t>Nixon Street 5</t>
  </si>
  <si>
    <t>WSNORCUL</t>
  </si>
  <si>
    <t>Norton Rd Cul de sac</t>
  </si>
  <si>
    <t>WSNORTON</t>
  </si>
  <si>
    <t>Norton Rd ex transportation</t>
  </si>
  <si>
    <t>WSPATER2</t>
  </si>
  <si>
    <t>Paterson St  # 3180</t>
  </si>
  <si>
    <t>WSPEMB2</t>
  </si>
  <si>
    <t>Pembroke St-Hunter-Clarence</t>
  </si>
  <si>
    <t>WSPINE4</t>
  </si>
  <si>
    <t>Pine Ave-Urlich Ave cul de sac</t>
  </si>
  <si>
    <t>WSPINE5</t>
  </si>
  <si>
    <t>Pine Ave-Urlich Pollen</t>
  </si>
  <si>
    <t>WSPRIMR1</t>
  </si>
  <si>
    <t>Primrose St  #402</t>
  </si>
  <si>
    <t>WSRESOLUT1</t>
  </si>
  <si>
    <t>Resolution Dr (Discov-Borman)</t>
  </si>
  <si>
    <t>WSRHNSTH</t>
  </si>
  <si>
    <t>New Hamilton South Reservoir</t>
  </si>
  <si>
    <t>WSRIVER3</t>
  </si>
  <si>
    <t>River Rd (Stages 3 &amp; 4)</t>
  </si>
  <si>
    <t>WSRIVER4</t>
  </si>
  <si>
    <t>River Rd (Stage 4)</t>
  </si>
  <si>
    <t>WSRIVERRD4</t>
  </si>
  <si>
    <t>River Rd (Nth Sylvester)</t>
  </si>
  <si>
    <t>WSRLAND</t>
  </si>
  <si>
    <t>Rototuna Reservoir Site</t>
  </si>
  <si>
    <t>WSROTO1</t>
  </si>
  <si>
    <t>Rototuna Rd CallumCt-HukanuiRd</t>
  </si>
  <si>
    <t>WSROTOIND1</t>
  </si>
  <si>
    <t>Avalon to Tasman Industrial</t>
  </si>
  <si>
    <t>WSROTOK1</t>
  </si>
  <si>
    <t>Rotokauri Rd (#172 to #204)</t>
  </si>
  <si>
    <t>WSROTOKGEN</t>
  </si>
  <si>
    <t>Rotokauri - Future Growth</t>
  </si>
  <si>
    <t>WSRSTHPUMP</t>
  </si>
  <si>
    <t>Pumps Ham Sth Reservoir</t>
  </si>
  <si>
    <t>WSRTUNARES</t>
  </si>
  <si>
    <t>Rototuna Reservoir</t>
  </si>
  <si>
    <t>WSRUAKURA1</t>
  </si>
  <si>
    <t>Watermain Ruakura Rd</t>
  </si>
  <si>
    <t>WSRUFFTM-W - Rotokauri</t>
  </si>
  <si>
    <t>Ruffell Rd Trunkmain</t>
  </si>
  <si>
    <t>WSRUFFTM-W - Infill</t>
  </si>
  <si>
    <t>WSSAYER4</t>
  </si>
  <si>
    <t>SAYER (PATERSON - CAMPBELL) Nt</t>
  </si>
  <si>
    <t>WSSAYER5</t>
  </si>
  <si>
    <t>Sayer (Paterson - Campbell) St</t>
  </si>
  <si>
    <t>WSSAYER6</t>
  </si>
  <si>
    <t>Sayer Campbel-Maitland. # 1509</t>
  </si>
  <si>
    <t>WSSTPAUL2</t>
  </si>
  <si>
    <t>S Pauls Rd/Fend St/Balmoral St</t>
  </si>
  <si>
    <t>WSSUB</t>
  </si>
  <si>
    <t>Contributions to Subdividers</t>
  </si>
  <si>
    <t>WSTANIW2</t>
  </si>
  <si>
    <t>Taniwha/Wye Sts/Torrington Ave</t>
  </si>
  <si>
    <t>WSTERAPA7</t>
  </si>
  <si>
    <t>Ruffel Rd (Quadrant Develp)</t>
  </si>
  <si>
    <t>WSTHOMAS</t>
  </si>
  <si>
    <t>Thomas Rd</t>
  </si>
  <si>
    <t>WSTMPLVTM</t>
  </si>
  <si>
    <t>Temple View Trunkmains Duplica</t>
  </si>
  <si>
    <t>Temple View</t>
  </si>
  <si>
    <t>WSTNEWCWT</t>
  </si>
  <si>
    <t>New Clearwater Tank for disinf</t>
  </si>
  <si>
    <t>WSTRUNKS</t>
  </si>
  <si>
    <t>Trunk Mains - Budget Only</t>
  </si>
  <si>
    <t>WSURLIC1</t>
  </si>
  <si>
    <t>Urlich Ave-#46 Ohaupo</t>
  </si>
  <si>
    <t>WSWAIRERE1</t>
  </si>
  <si>
    <t>Wairere Dr (Hunt Dr East)</t>
  </si>
  <si>
    <t>WSWELLING4</t>
  </si>
  <si>
    <t>Wellington Street</t>
  </si>
  <si>
    <t>WSWENT</t>
  </si>
  <si>
    <t>Wentworth Dr</t>
  </si>
  <si>
    <t>WSWENT1</t>
  </si>
  <si>
    <t>Wentworth Drive</t>
  </si>
  <si>
    <t>WSWINST1</t>
  </si>
  <si>
    <t>Winstone Ave (Crosby-Ascot)</t>
  </si>
  <si>
    <t>WSWORDS1</t>
  </si>
  <si>
    <t>Wordworth Cres</t>
  </si>
  <si>
    <t>WTR304</t>
  </si>
  <si>
    <t>Reservoir capital improvements</t>
  </si>
  <si>
    <t>WTRFLOW</t>
  </si>
  <si>
    <t>Inlet/Outlet Flow meters</t>
  </si>
  <si>
    <t>WTRFLWMT</t>
  </si>
  <si>
    <t>Online flowmeters</t>
  </si>
  <si>
    <t>WTRINSTR</t>
  </si>
  <si>
    <t>Online Pressure,Cl2,instrument</t>
  </si>
  <si>
    <t>WTROLPCL</t>
  </si>
  <si>
    <t>Online Pressure &amp; Chlorine</t>
  </si>
  <si>
    <t>WTRSHTOFFVLV</t>
  </si>
  <si>
    <t>Reservoir shutoff valves</t>
  </si>
  <si>
    <t>WTRSTBGEN</t>
  </si>
  <si>
    <t>Res Emergency Power</t>
  </si>
  <si>
    <t>WTS556</t>
  </si>
  <si>
    <t>WTS Growth</t>
  </si>
  <si>
    <t>WTSALUMDE</t>
  </si>
  <si>
    <t>Alum Sludge Dewatering</t>
  </si>
  <si>
    <t>WTSMDP</t>
  </si>
  <si>
    <t>WTS - Upgrade</t>
  </si>
  <si>
    <t>WTSPLC</t>
  </si>
  <si>
    <t>PLC Upgrade</t>
  </si>
  <si>
    <t>WTSPUMPSTN</t>
  </si>
  <si>
    <t>WTS Capital Imps - Pumpstation</t>
  </si>
  <si>
    <t>WTSRADIO</t>
  </si>
  <si>
    <t>WTS Capital Imp - Radios</t>
  </si>
  <si>
    <t>WTSSTBLKAL</t>
  </si>
  <si>
    <t>HFA Tank &amp; Alum Bulk</t>
  </si>
  <si>
    <t>WUPALUM</t>
  </si>
  <si>
    <t>Alum Dosing System</t>
  </si>
  <si>
    <t>WUPASSEQ</t>
  </si>
  <si>
    <t>Associated Equipment</t>
  </si>
  <si>
    <t>WUPDESIGN</t>
  </si>
  <si>
    <t>Project Design - GHD 03108</t>
  </si>
  <si>
    <t>WUPFILTER</t>
  </si>
  <si>
    <t>Filter Upgrade</t>
  </si>
  <si>
    <t>WUPGAC</t>
  </si>
  <si>
    <t>Activated Carbon - 0480</t>
  </si>
  <si>
    <t>WUPINST</t>
  </si>
  <si>
    <t>Instrumentation &amp; Sampling</t>
  </si>
  <si>
    <t>WUPMODULE</t>
  </si>
  <si>
    <t>Module Room</t>
  </si>
  <si>
    <t>WUPOVHEAD</t>
  </si>
  <si>
    <t>Project Overheads</t>
  </si>
  <si>
    <t>WUPPLC</t>
  </si>
  <si>
    <t>(PLC) Control System</t>
  </si>
  <si>
    <t>WUPPOLY</t>
  </si>
  <si>
    <t>Polymer Make-Up System</t>
  </si>
  <si>
    <t>WUPPUMP</t>
  </si>
  <si>
    <t>Pump Supply</t>
  </si>
  <si>
    <t>WUPSAND</t>
  </si>
  <si>
    <t>Sand Supply</t>
  </si>
  <si>
    <t>WUPUV</t>
  </si>
  <si>
    <t>UV Module - 0454</t>
  </si>
  <si>
    <t>WUPVSD</t>
  </si>
  <si>
    <t>Variable Speed Drive</t>
  </si>
  <si>
    <t>WUPWORKS</t>
  </si>
  <si>
    <t>Main Contract-Un Gooder 00108</t>
  </si>
  <si>
    <t>WTSHIGHVSD</t>
  </si>
  <si>
    <t>High Lift VSD</t>
  </si>
  <si>
    <t>WTSHLVSD</t>
  </si>
  <si>
    <t>Highlift Variable speed drive</t>
  </si>
  <si>
    <t>WTSALUMTANK</t>
  </si>
  <si>
    <t>Alum Sludge Storage Tank</t>
  </si>
  <si>
    <t>WTSCHMDELV</t>
  </si>
  <si>
    <t>Alun/Fluoride delivery</t>
  </si>
  <si>
    <t>WTSBLKDEL</t>
  </si>
  <si>
    <t>Alum &amp; Fluoride bulk delivery</t>
  </si>
  <si>
    <t>WTSEMELEC</t>
  </si>
  <si>
    <t>WTS Emergency Electricity Supp</t>
  </si>
  <si>
    <t>LANDPUR-TAOK GULLY CUMB-Rototuna</t>
  </si>
  <si>
    <t>Reserves</t>
  </si>
  <si>
    <t>LANDPUR - Land Purchase - Reserves</t>
  </si>
  <si>
    <t>LANDPUR-TAOK GULLY CUMB-Citywide</t>
  </si>
  <si>
    <t>C5810013-Rototuna</t>
  </si>
  <si>
    <t>Land Acquisition Infill</t>
  </si>
  <si>
    <t>PGINFILL</t>
  </si>
  <si>
    <t>C5810013-Citywide</t>
  </si>
  <si>
    <t>C5810032</t>
  </si>
  <si>
    <t>Waiwhakareke Park</t>
  </si>
  <si>
    <t>Destination parks</t>
  </si>
  <si>
    <t>C5810067-Rototuna</t>
  </si>
  <si>
    <t>Land Purchase - Reserves</t>
  </si>
  <si>
    <t>C5810067-Peacocke</t>
  </si>
  <si>
    <t>C5810067-Infill</t>
  </si>
  <si>
    <t>CE15033-Infill</t>
  </si>
  <si>
    <t>C5810097</t>
  </si>
  <si>
    <t>Playgrounds - Hn Domains</t>
  </si>
  <si>
    <t>Ruakura</t>
  </si>
  <si>
    <t>CE15036-Infill</t>
  </si>
  <si>
    <t>Playground Development Programme Infill</t>
  </si>
  <si>
    <t>Land Purchase Future Reserves Infill</t>
  </si>
  <si>
    <t>CE15164-Rototuna</t>
  </si>
  <si>
    <t>Rototuna Sports Park Development</t>
  </si>
  <si>
    <t>CE15164-Citywide</t>
  </si>
  <si>
    <t>C5810029-LITT-Citywide</t>
  </si>
  <si>
    <t>Litt Overun</t>
  </si>
  <si>
    <t>MANGAITI-Citywide</t>
  </si>
  <si>
    <t>Mangaiti Reserve</t>
  </si>
  <si>
    <t>MANGAITI-Rototuna</t>
  </si>
  <si>
    <t>C5810029-LITT-Rototuna</t>
  </si>
  <si>
    <t>ROTOSPORT-Citywide</t>
  </si>
  <si>
    <t>Rotokauri Sports Park</t>
  </si>
  <si>
    <t>ROTOSPORT-Rotokauri</t>
  </si>
  <si>
    <t>LAKTEA</t>
  </si>
  <si>
    <t>341.0 Lake Domain Tearooms (341-LAKTEA)</t>
  </si>
  <si>
    <t>LANDPUR-Infill-Citywide</t>
  </si>
  <si>
    <t>LANDPUR-Infill-Infill</t>
  </si>
  <si>
    <t>LANDPUR-Rototuna-Citywide</t>
  </si>
  <si>
    <t>LANDPUR-Rototuna-Rototuna</t>
  </si>
  <si>
    <t>LANDPUR-TeHikuwai</t>
  </si>
  <si>
    <t>LANDPUR-Entrances</t>
  </si>
  <si>
    <t>CHANGEELL-Citywide</t>
  </si>
  <si>
    <t>Elliot Park Changing Rooms</t>
  </si>
  <si>
    <t>CHANGEELL-Infill</t>
  </si>
  <si>
    <t>CHANGEGAL-Citywide</t>
  </si>
  <si>
    <t>Galloway Park - Changing Rooms</t>
  </si>
  <si>
    <t>CHANGEGAL-Infill</t>
  </si>
  <si>
    <t>CLAUDEDV-Citywide</t>
  </si>
  <si>
    <t>131 - Claudelands Reserve</t>
  </si>
  <si>
    <t>CLAUDEDV-Infill</t>
  </si>
  <si>
    <t>GLENVIEW-Citywide</t>
  </si>
  <si>
    <t>Glenview Club Land Purchase</t>
  </si>
  <si>
    <t>Riverside Reserves</t>
  </si>
  <si>
    <t>GLENVIEW-Peacocke</t>
  </si>
  <si>
    <t>LANDPUR-TAOKEsplanade</t>
  </si>
  <si>
    <t>MARIST</t>
  </si>
  <si>
    <t>157 - Marist Park Development</t>
  </si>
  <si>
    <t>MINOGUE</t>
  </si>
  <si>
    <t>Minogue Park Development - 107</t>
  </si>
  <si>
    <t>MILLCHGRM</t>
  </si>
  <si>
    <t>Mill St Changing Room</t>
  </si>
  <si>
    <t>WAIWHAKA</t>
  </si>
  <si>
    <t>Waiwhakareke Natural Heritage Park</t>
  </si>
  <si>
    <t>LINKCDL-Citywide</t>
  </si>
  <si>
    <t>Rototuna Pedestrian Link</t>
  </si>
  <si>
    <t>LINKCDL-Rototuna</t>
  </si>
  <si>
    <t>LINKTAK-Rototuna</t>
  </si>
  <si>
    <t>Ped.Link Te Awa o Katapaki Esp</t>
  </si>
  <si>
    <t>CLAUDEPOND</t>
  </si>
  <si>
    <t>Pond &amp; Open Space Develo</t>
  </si>
  <si>
    <t>RIVERPATH</t>
  </si>
  <si>
    <t>481 - Upgrade River Walkways</t>
  </si>
  <si>
    <t>LINKTAK-Citywide</t>
  </si>
  <si>
    <t>PGFENCE</t>
  </si>
  <si>
    <t>Boundary Fencing</t>
  </si>
  <si>
    <t>PLAYPAR2</t>
  </si>
  <si>
    <t>Parana Park Playground</t>
  </si>
  <si>
    <t>TAITUADEV</t>
  </si>
  <si>
    <t>Taitua Development - R80</t>
  </si>
  <si>
    <t>Citywide Community Facilities</t>
  </si>
  <si>
    <t>PARKDEV</t>
  </si>
  <si>
    <t>Passive Park Development</t>
  </si>
  <si>
    <t>LANDPUR2</t>
  </si>
  <si>
    <t>Land Purchases - Reserves 2</t>
  </si>
  <si>
    <t>MOLDEV-Citywide</t>
  </si>
  <si>
    <t>Moonlight Drive Reserve Dev.</t>
  </si>
  <si>
    <t>MOLDEV-Rototuna</t>
  </si>
  <si>
    <t>PLAYASH</t>
  </si>
  <si>
    <t>Ashurst Park Playground</t>
  </si>
  <si>
    <t>TRIDEV</t>
  </si>
  <si>
    <t>Trinidad Place Reserve Dev.</t>
  </si>
  <si>
    <t>LINKASH</t>
  </si>
  <si>
    <t>Ashurst Park</t>
  </si>
  <si>
    <t>LINKSEE</t>
  </si>
  <si>
    <t>A J Seeley Gully Ped. Link</t>
  </si>
  <si>
    <t>NSPORT-Citywide</t>
  </si>
  <si>
    <t>North City - Sports Park (118-NSPORT)</t>
  </si>
  <si>
    <t>TETOETOE</t>
  </si>
  <si>
    <t>Rototuna Passive Parks</t>
  </si>
  <si>
    <t>Gully or neighbourhood park</t>
  </si>
  <si>
    <t>NSPORT-Rototuna</t>
  </si>
  <si>
    <t>PLANTHOR-Citywide</t>
  </si>
  <si>
    <t>Waiwhakareke Planting</t>
  </si>
  <si>
    <t>PLAYMEL</t>
  </si>
  <si>
    <t>Pine Avenue Playground</t>
  </si>
  <si>
    <t>PLANTHOR-Infill</t>
  </si>
  <si>
    <t>ROTOWEST-Citywide</t>
  </si>
  <si>
    <t>Rototuna West Land Purchases</t>
  </si>
  <si>
    <t>ROTOWEST-Rototuna</t>
  </si>
  <si>
    <t>TEAWADEV-Citywide</t>
  </si>
  <si>
    <t>Te Awa Park Development</t>
  </si>
  <si>
    <t>PLAYINN</t>
  </si>
  <si>
    <t>Innes Common Playground</t>
  </si>
  <si>
    <t>TEAWADEV-Rototuna</t>
  </si>
  <si>
    <t>LINKFAN</t>
  </si>
  <si>
    <t>Farnborough Park Ped. Link</t>
  </si>
  <si>
    <t>PLAYBRG</t>
  </si>
  <si>
    <t>Playground - Brymer Glen Res.</t>
  </si>
  <si>
    <t>PLAYSWP</t>
  </si>
  <si>
    <t>Swarbrick Park Playground</t>
  </si>
  <si>
    <t>PLAYBOL</t>
  </si>
  <si>
    <t>Bolmuir Park Playground</t>
  </si>
  <si>
    <t>PLAYCUL</t>
  </si>
  <si>
    <t>Cullimore Park Playground</t>
  </si>
  <si>
    <t>ROTOTUNA</t>
  </si>
  <si>
    <t>124 - Rototuna Park</t>
  </si>
  <si>
    <t>PLAYCHE</t>
  </si>
  <si>
    <t>Chedworth Park Playground</t>
  </si>
  <si>
    <t>PLAYBRE</t>
  </si>
  <si>
    <t>Bremworth Park Playground</t>
  </si>
  <si>
    <t>PLAYWAKE</t>
  </si>
  <si>
    <t>Wake Park Playground</t>
  </si>
  <si>
    <t>BRYFARN</t>
  </si>
  <si>
    <t>124 - Brymer &amp; Farnborough Pks.</t>
  </si>
  <si>
    <t>PLAYCLA</t>
  </si>
  <si>
    <t>Playground - Claudelands Park</t>
  </si>
  <si>
    <t>WAIWHAKA-Infill</t>
  </si>
  <si>
    <t>WOODRIDGE-Citywide</t>
  </si>
  <si>
    <t>Woodridge Reserve (118-WOODRIDGE)</t>
  </si>
  <si>
    <t>WOODRIDGE-Rototuna</t>
  </si>
  <si>
    <t>TEMANATU1-Citywide</t>
  </si>
  <si>
    <t>Te Manatu Reserve - Land</t>
  </si>
  <si>
    <t>TEMANATU1-Rototuna</t>
  </si>
  <si>
    <t>TEMANATU2-Citywide</t>
  </si>
  <si>
    <t>Te Manatu Reserve - Land (H)</t>
  </si>
  <si>
    <t>TEMANATU2-Rototuna</t>
  </si>
  <si>
    <t>C9609019-SW - Chartwell</t>
  </si>
  <si>
    <t>Stormwater</t>
  </si>
  <si>
    <t>Integrated catchment management plans</t>
  </si>
  <si>
    <t>Strategic Stormwater Infrastructure</t>
  </si>
  <si>
    <t>C9609019-SW - City Centre</t>
  </si>
  <si>
    <t>C9609019-SW - Hamilton East</t>
  </si>
  <si>
    <t>C9609019-SW - Kirikiriroa</t>
  </si>
  <si>
    <t>C9609019-SW - Lake Rotokauri</t>
  </si>
  <si>
    <t>C9609019-SW - Mangaheka</t>
  </si>
  <si>
    <t>C9609019-SW - Mangakotukutuku</t>
  </si>
  <si>
    <t>C9609019-SW - Mangaonua</t>
  </si>
  <si>
    <t>C9609019-SW - Otama-ngenge</t>
  </si>
  <si>
    <t>C9609019-SW - Peacocke</t>
  </si>
  <si>
    <t>C9609019-SW - St Andrews</t>
  </si>
  <si>
    <t>C9609019-SW - Te Awa o Katapaki</t>
  </si>
  <si>
    <t>C9609019-SW - Temple View</t>
  </si>
  <si>
    <t>SW - Temple View</t>
  </si>
  <si>
    <t>C9609019-SW - Waitawhiriwhiri</t>
  </si>
  <si>
    <t>SW Quality</t>
  </si>
  <si>
    <t>Trunk or Local stormwater infrastructure</t>
  </si>
  <si>
    <t>SW - Citywide</t>
  </si>
  <si>
    <t>CDUSWCGP23-A-SW - Otama-ngenge</t>
  </si>
  <si>
    <t>Rototuna SW Infrastructure</t>
  </si>
  <si>
    <t>CDUSWCGP23-B-SW - Te Awa o Katapaki</t>
  </si>
  <si>
    <t>CDUSWAPP33</t>
  </si>
  <si>
    <t>Improve SW Quality</t>
  </si>
  <si>
    <t>CDUSWAGP63</t>
  </si>
  <si>
    <t>Stormwater Infrastructure</t>
  </si>
  <si>
    <t>CDUSWADP9</t>
  </si>
  <si>
    <t>Local SW Growth Projects</t>
  </si>
  <si>
    <t>C9609004-Trunk / Local - Te Awa o Katapaki</t>
  </si>
  <si>
    <t>Rototuna stormwater Infrastructure</t>
  </si>
  <si>
    <t>Stormwater pipe upgrade - growth</t>
  </si>
  <si>
    <t>C9609011-SW - Otama-ngenge</t>
  </si>
  <si>
    <t>C9609011-SW - Te Awa o Katapaki</t>
  </si>
  <si>
    <t>Integrate Stormwater network in new areas with existing network</t>
  </si>
  <si>
    <t>C9609017</t>
  </si>
  <si>
    <t>Comprehensive Stormwater Consent Implementation (compliance)</t>
  </si>
  <si>
    <t>ADVSWBOU</t>
  </si>
  <si>
    <t>Boulevard - Workstore</t>
  </si>
  <si>
    <t>KIRIGULLY</t>
  </si>
  <si>
    <t>Kirikiriroa Gully Dev.</t>
  </si>
  <si>
    <t>SW548</t>
  </si>
  <si>
    <t>Rotokauri Pipe Network</t>
  </si>
  <si>
    <t>SW554FDES</t>
  </si>
  <si>
    <t>Floodway Designation</t>
  </si>
  <si>
    <t>SW573</t>
  </si>
  <si>
    <t>Peacockes Trunks &amp; Flow Paths</t>
  </si>
  <si>
    <t>SWBORFLOOD</t>
  </si>
  <si>
    <t>Borman Rd Flooding</t>
  </si>
  <si>
    <t>SWBORMEC</t>
  </si>
  <si>
    <t>Borman Rd East of Cate</t>
  </si>
  <si>
    <t>SWCAMPBELL</t>
  </si>
  <si>
    <t>Campbell St</t>
  </si>
  <si>
    <t>SWCARRING</t>
  </si>
  <si>
    <t>Carrington Ave</t>
  </si>
  <si>
    <t>SWCHANNEL1</t>
  </si>
  <si>
    <t>Northern Floodway Channel</t>
  </si>
  <si>
    <t>SWDOWDING</t>
  </si>
  <si>
    <t>Dowding St</t>
  </si>
  <si>
    <t>SWDUDLEY</t>
  </si>
  <si>
    <t>Dudley Tce</t>
  </si>
  <si>
    <t>SWFOW1</t>
  </si>
  <si>
    <t>Fow St Stormwater Extension</t>
  </si>
  <si>
    <t>SWKORIMAK</t>
  </si>
  <si>
    <t>Korimako St</t>
  </si>
  <si>
    <t>SWLINKEXT</t>
  </si>
  <si>
    <t>Extend sw pipe at the Link</t>
  </si>
  <si>
    <t>SWLORNE</t>
  </si>
  <si>
    <t>Lorne St / Beatty St Stage 1</t>
  </si>
  <si>
    <t>SWMACFAR</t>
  </si>
  <si>
    <t>MacFarlane</t>
  </si>
  <si>
    <t>SWMAITL2</t>
  </si>
  <si>
    <t>Maitland Street (Sayer to Kill</t>
  </si>
  <si>
    <t>SWMAITLAND</t>
  </si>
  <si>
    <t>Maitland Street South</t>
  </si>
  <si>
    <t>SWMANATU1</t>
  </si>
  <si>
    <t>Te Manatu Detention Pond</t>
  </si>
  <si>
    <t>SWMANATU2</t>
  </si>
  <si>
    <t>Te Manatu Dr Trunk</t>
  </si>
  <si>
    <t>SWMANNING</t>
  </si>
  <si>
    <t>Manning St SW extention</t>
  </si>
  <si>
    <t>SWMARAMA</t>
  </si>
  <si>
    <t>Marama Street</t>
  </si>
  <si>
    <t>SWMINOR</t>
  </si>
  <si>
    <t>Minor pipeline extensions</t>
  </si>
  <si>
    <t>SWMITIGATE-SW - Kirikiriroa</t>
  </si>
  <si>
    <t>Stormwater Impact Mitigation</t>
  </si>
  <si>
    <t>SWMITIGATE-SW - Te Awa o Katapaki</t>
  </si>
  <si>
    <t>SWPEA148</t>
  </si>
  <si>
    <t>Design Peacocke Stage 1</t>
  </si>
  <si>
    <t>SWPEA167</t>
  </si>
  <si>
    <t>Investigation &amp; design detention</t>
  </si>
  <si>
    <t>Strategic Stormwater infrastructure</t>
  </si>
  <si>
    <t>SWPEMBROKE</t>
  </si>
  <si>
    <t>Pembroke St</t>
  </si>
  <si>
    <t>SWRBRYM</t>
  </si>
  <si>
    <t>Dominion/Brymer Rd stormwater</t>
  </si>
  <si>
    <t>SWRCANAL</t>
  </si>
  <si>
    <t>Tuirangi Canal</t>
  </si>
  <si>
    <t>SWRJAMES</t>
  </si>
  <si>
    <t>St James Park</t>
  </si>
  <si>
    <t>SWROKMP</t>
  </si>
  <si>
    <t>Rotokauri Management Plan</t>
  </si>
  <si>
    <t>SWRSUB</t>
  </si>
  <si>
    <t>Contributions to Sub</t>
  </si>
  <si>
    <t>SWRTHOMA</t>
  </si>
  <si>
    <t>Thomas Road</t>
  </si>
  <si>
    <t>SWRTRUNKS</t>
  </si>
  <si>
    <t>Rototuna Trunks</t>
  </si>
  <si>
    <t>SWRUDY</t>
  </si>
  <si>
    <t>Boulevard Extension</t>
  </si>
  <si>
    <t>CDUTIGP17-Peacocke</t>
  </si>
  <si>
    <t>Southern Links Designation</t>
  </si>
  <si>
    <t xml:space="preserve">New Major Arterial in Greenfield </t>
  </si>
  <si>
    <t>CNXPEA</t>
  </si>
  <si>
    <t>CDUTIGP17-Citywide</t>
  </si>
  <si>
    <t>CDUTAPP54</t>
  </si>
  <si>
    <t>Roading Upgrades</t>
  </si>
  <si>
    <t>CDUTLGP87</t>
  </si>
  <si>
    <t>256 Rotokauri Road Land</t>
  </si>
  <si>
    <t>CDUTLPP18-Rotokauri</t>
  </si>
  <si>
    <t>Gilchrest Arterial Road Land</t>
  </si>
  <si>
    <t>CDUTLPP18-Citywide</t>
  </si>
  <si>
    <t>CDUTLPP19</t>
  </si>
  <si>
    <t>Collector Road Land Purchase</t>
  </si>
  <si>
    <t>CDUTLPP53</t>
  </si>
  <si>
    <t>HJV Te Kowhai Rd Land</t>
  </si>
  <si>
    <t>CDUTAPP55</t>
  </si>
  <si>
    <t>CDUTCPP20-Citywide</t>
  </si>
  <si>
    <t>Patton Contract Borman Rd West</t>
  </si>
  <si>
    <t xml:space="preserve">New Minor Arterial in Greenfield </t>
  </si>
  <si>
    <t>CNXBOREC-B-Citywide</t>
  </si>
  <si>
    <t>CDUTCPP20-Rototuna</t>
  </si>
  <si>
    <t>CDUTCPP57</t>
  </si>
  <si>
    <t>CDL Link</t>
  </si>
  <si>
    <t>CNXCDLLINK</t>
  </si>
  <si>
    <t>CDUTLPP56</t>
  </si>
  <si>
    <t>Cumberland Dr Land</t>
  </si>
  <si>
    <t>CDUTCPP21</t>
  </si>
  <si>
    <t>Te Rapa Section of Expressway</t>
  </si>
  <si>
    <t>AHCR8001</t>
  </si>
  <si>
    <t>CDUTCPP58</t>
  </si>
  <si>
    <t>Te Rapa Section</t>
  </si>
  <si>
    <t>CDUTLPP22-Citywide</t>
  </si>
  <si>
    <t>Land Purchase Gilcrest Arteria</t>
  </si>
  <si>
    <t>CDUTLPP22-Rotokauri</t>
  </si>
  <si>
    <t>CDUTCPP51</t>
  </si>
  <si>
    <t>Ruakura/Peachgrove Upgrade</t>
  </si>
  <si>
    <t>CDUTLPP50</t>
  </si>
  <si>
    <t>Ring Rd Land Purchase</t>
  </si>
  <si>
    <t>CDUTADP6</t>
  </si>
  <si>
    <t>Integrating with New Developme</t>
  </si>
  <si>
    <t>CDUTCP85</t>
  </si>
  <si>
    <t>The Base Non subsidised</t>
  </si>
  <si>
    <t>CDUTCP86</t>
  </si>
  <si>
    <t>The Base TGH</t>
  </si>
  <si>
    <t>CDUTCPP59</t>
  </si>
  <si>
    <t>The Base Intersection</t>
  </si>
  <si>
    <t>C9310143N</t>
  </si>
  <si>
    <t>New Roading - Rototuna School Collector</t>
  </si>
  <si>
    <t>C9319041</t>
  </si>
  <si>
    <t>Integration of existing areas with new developments in the city</t>
  </si>
  <si>
    <t>Roading upgrades &amp; development in Peacocke stage 1</t>
  </si>
  <si>
    <t>Peacocke 1</t>
  </si>
  <si>
    <t>C9319062</t>
  </si>
  <si>
    <t>Traffic signal improvements</t>
  </si>
  <si>
    <t>Growth cell transport PIFs</t>
  </si>
  <si>
    <t>C9319026</t>
  </si>
  <si>
    <t>C9319063</t>
  </si>
  <si>
    <t>Integrated transport initiatives</t>
  </si>
  <si>
    <t>CNXTHOM2-A-Rototuna</t>
  </si>
  <si>
    <t>ThomasRd(HorshamDwns-Gordonton</t>
  </si>
  <si>
    <t>CNXTHOM2-B-Citywide</t>
  </si>
  <si>
    <t>CNXRES2-A-Rototuna</t>
  </si>
  <si>
    <t>Resolution Drive</t>
  </si>
  <si>
    <t>CNXRES2-B-Citywide</t>
  </si>
  <si>
    <t>AHCR1018</t>
  </si>
  <si>
    <t>Ring Road &amp; 4 Laning</t>
  </si>
  <si>
    <t>AHCR1005</t>
  </si>
  <si>
    <t>Wairere Dr3 Hukanui to Tramway</t>
  </si>
  <si>
    <t>CNXRUFFEL</t>
  </si>
  <si>
    <t>Ruffel Rd Construction</t>
  </si>
  <si>
    <t>CNXBOREX-A-Rototuna</t>
  </si>
  <si>
    <t>Borman Rd (Res Moonlight)</t>
  </si>
  <si>
    <t>CNXBOREX-B-Citywide</t>
  </si>
  <si>
    <t>CNXBORM3-A-Rototuna</t>
  </si>
  <si>
    <t>RMA (Res-Sylvester) Land &amp; Cou</t>
  </si>
  <si>
    <t>CNXBORM3-B-Citywide</t>
  </si>
  <si>
    <t>Te Rapa By-pass</t>
  </si>
  <si>
    <t>ADVRDTHO-A-Rototuna</t>
  </si>
  <si>
    <t>ADVRDTHO-B-Citywide</t>
  </si>
  <si>
    <t>CNUNTHOM</t>
  </si>
  <si>
    <t>Undergrounding Thomas Rd</t>
  </si>
  <si>
    <t>CSXTHOM-A-Rototuna</t>
  </si>
  <si>
    <t>Thomas Rd Smoothing</t>
  </si>
  <si>
    <t>CSXTHOM-B-Citywide</t>
  </si>
  <si>
    <t>ADVRDTFD-A-Rototuna</t>
  </si>
  <si>
    <t>R1-N1 Land purchase transit</t>
  </si>
  <si>
    <t>ADVRDTFD-B-Citywide</t>
  </si>
  <si>
    <t>CSXR1S3</t>
  </si>
  <si>
    <t>Wairere Dr - Stage3</t>
  </si>
  <si>
    <t>CNXSUBD</t>
  </si>
  <si>
    <t>Subdivision Associated Work</t>
  </si>
  <si>
    <t>CNXMIDEV</t>
  </si>
  <si>
    <t>Mill St (Tristram to Hall)</t>
  </si>
  <si>
    <t>CSXMIDEV</t>
  </si>
  <si>
    <t>Mill St Construction</t>
  </si>
  <si>
    <t>CNXLDRIVL</t>
  </si>
  <si>
    <t>Riverlea Rd Land</t>
  </si>
  <si>
    <t>CNXRLEA</t>
  </si>
  <si>
    <t>Riverlea Rd</t>
  </si>
  <si>
    <t>AHCP2002</t>
  </si>
  <si>
    <t>North Eastern Cycleway</t>
  </si>
  <si>
    <t>Cycling facilities</t>
  </si>
  <si>
    <t>CNXCYCL</t>
  </si>
  <si>
    <t>Cycleway construction</t>
  </si>
  <si>
    <t>AHCP2104</t>
  </si>
  <si>
    <t xml:space="preserve"> Walking Cycling Improvements</t>
  </si>
  <si>
    <t>CNXHAMGD</t>
  </si>
  <si>
    <t>Cob/Ham Grds Entrance</t>
  </si>
  <si>
    <t>AHCP2103</t>
  </si>
  <si>
    <t>Mangaiti Gully</t>
  </si>
  <si>
    <t>AHCR1002</t>
  </si>
  <si>
    <t>E1 Designation</t>
  </si>
  <si>
    <t>AHCR1003</t>
  </si>
  <si>
    <t>E1 Land Purchase</t>
  </si>
  <si>
    <t>AHCR1004</t>
  </si>
  <si>
    <t>Ring Road Design</t>
  </si>
  <si>
    <t>CNXLDPG</t>
  </si>
  <si>
    <t>Land Purchase Peachgrove</t>
  </si>
  <si>
    <t>AHCR3001</t>
  </si>
  <si>
    <t>Massey/Hall Improvements</t>
  </si>
  <si>
    <t>AHCR3002</t>
  </si>
  <si>
    <t>Mill St Intersection</t>
  </si>
  <si>
    <t>AHCR3020</t>
  </si>
  <si>
    <t>Peachgrove Te Aroha Inters</t>
  </si>
  <si>
    <t>AHCR2002</t>
  </si>
  <si>
    <t>Ruakura Rd (Peachgrove to E1)</t>
  </si>
  <si>
    <t>AHCR1015</t>
  </si>
  <si>
    <t>Roundabout Gordonton end</t>
  </si>
  <si>
    <t>AHCR1017</t>
  </si>
  <si>
    <t>Wairere (Puk- Resol) Construct</t>
  </si>
  <si>
    <t>AHCP2004</t>
  </si>
  <si>
    <t>Cycleway Construction 08/09</t>
  </si>
  <si>
    <t>AHCP2007</t>
  </si>
  <si>
    <t>South Western Cycleways</t>
  </si>
  <si>
    <t>AHCP2008</t>
  </si>
  <si>
    <t>North Western Cycleways</t>
  </si>
  <si>
    <t>AHCP2026</t>
  </si>
  <si>
    <t>Pukete Rd</t>
  </si>
  <si>
    <t>AHCP2027</t>
  </si>
  <si>
    <t>Forest Lake Rd</t>
  </si>
  <si>
    <t>AHCP2028</t>
  </si>
  <si>
    <t>Victoria St</t>
  </si>
  <si>
    <t>AHCP2101</t>
  </si>
  <si>
    <t>Te Awa Path Stage 1</t>
  </si>
  <si>
    <t>AHCP2105</t>
  </si>
  <si>
    <t>Te Awa Path Stage 2</t>
  </si>
  <si>
    <t>AHCP2106</t>
  </si>
  <si>
    <t>Te Hikawai - Nonsub</t>
  </si>
  <si>
    <t>CNXRUAK</t>
  </si>
  <si>
    <t>Ruakura Rd</t>
  </si>
  <si>
    <t>CNLDBRY</t>
  </si>
  <si>
    <t>Brymer Rd Upg (Farn-Bav) Land</t>
  </si>
  <si>
    <t>CNLDNSA-A-Rotokauri</t>
  </si>
  <si>
    <t>North South Arterial</t>
  </si>
  <si>
    <t>CNLDNSA-B-Citywide</t>
  </si>
  <si>
    <t>CNXBRY</t>
  </si>
  <si>
    <t>Brymer Rd (Farn-Bav) Construct</t>
  </si>
  <si>
    <t>CNXLDRUF</t>
  </si>
  <si>
    <t>Land Purchase Ruffel Rd</t>
  </si>
  <si>
    <t>CNXTEKOWHAI-A-Rotokauri</t>
  </si>
  <si>
    <t>Te Kowhai (SH1 Boulvd) Des&amp;Cou</t>
  </si>
  <si>
    <t>CNXTEKOWHAI-B-Citywide</t>
  </si>
  <si>
    <t>CSLDTEK-A-Rotokauri</t>
  </si>
  <si>
    <t>Te Kowhai (SH1 Boulevard)Land</t>
  </si>
  <si>
    <t>CSLDTEK-B-Citywide</t>
  </si>
  <si>
    <t>CNLDQUAD</t>
  </si>
  <si>
    <t>Land Purchase Ruffel to SH1</t>
  </si>
  <si>
    <t>CX554ADES-A-Rotokauri</t>
  </si>
  <si>
    <t>Roads 0807,3100, 3101, 3104</t>
  </si>
  <si>
    <t>CX554ADES-B-Citywide</t>
  </si>
  <si>
    <t>CX554PTC</t>
  </si>
  <si>
    <t>Public Transport Centre</t>
  </si>
  <si>
    <t>CNLDRES-A-Rototuna</t>
  </si>
  <si>
    <t>Resolution Rd Land Purchase</t>
  </si>
  <si>
    <t>CNLDRES-B-Citywide</t>
  </si>
  <si>
    <t>CNXGORDES</t>
  </si>
  <si>
    <t>Gordonton Rd Designation</t>
  </si>
  <si>
    <t>CNXNBC</t>
  </si>
  <si>
    <t>Te Totara River Crossing</t>
  </si>
  <si>
    <t>CNLDHOR-A-Rototuna</t>
  </si>
  <si>
    <t>Horsham Dns (N Rdge-Thom)Land</t>
  </si>
  <si>
    <t>CNLDHOR-B-Citywide</t>
  </si>
  <si>
    <t>CNLDRIV-A-Rototuna</t>
  </si>
  <si>
    <t>River Rd (Nth Sylv -1858)Land</t>
  </si>
  <si>
    <t>CNLDRIV-B-Citywide</t>
  </si>
  <si>
    <t>CNXBOREC-A-Rototuna</t>
  </si>
  <si>
    <t>Borman (Resolution-Moonlight)</t>
  </si>
  <si>
    <t>CNXBORLD-A-Rototuna</t>
  </si>
  <si>
    <t>Borman Road Land</t>
  </si>
  <si>
    <t>CNXBORLD-B-Citywide</t>
  </si>
  <si>
    <t>CNXBORM2-A-Rototuna</t>
  </si>
  <si>
    <t>Borman Rd (Horsham-Gord) I&amp;R</t>
  </si>
  <si>
    <t>CNXBORM2-B-Citywide</t>
  </si>
  <si>
    <t>CNXBORM5-A-Rototuna</t>
  </si>
  <si>
    <t>Borman (West of Sylvester) I&amp;R</t>
  </si>
  <si>
    <t>CNXBORM5-B-Citywide</t>
  </si>
  <si>
    <t>CNXBORM6-A-Rototuna</t>
  </si>
  <si>
    <t>Borman Moonlight-Barrington De</t>
  </si>
  <si>
    <t>CNXBORM6-B-Citywide</t>
  </si>
  <si>
    <t>CNXBORMART-A-Rototuna</t>
  </si>
  <si>
    <t>Borman/Resolution Public Art</t>
  </si>
  <si>
    <t>CNXBORMART-B-Citywide</t>
  </si>
  <si>
    <t>CNXBORWEST-A-Rototuna</t>
  </si>
  <si>
    <t>Borman West of Sylvester</t>
  </si>
  <si>
    <t>CNXBORWEST-B-Citywide</t>
  </si>
  <si>
    <t>CNXHOR3-A-Rototuna</t>
  </si>
  <si>
    <t>Horsham Dns(N Rdge-Thom)Const</t>
  </si>
  <si>
    <t>CNXHOR3-B-Citywide</t>
  </si>
  <si>
    <t>CNXLDBOR-A-Rototuna</t>
  </si>
  <si>
    <t>Land Purchase Borman Rd</t>
  </si>
  <si>
    <t>CNXLDBOR-B-Citywide</t>
  </si>
  <si>
    <t>CNXNCITY1</t>
  </si>
  <si>
    <t>North City(Borman Realign)Cons</t>
  </si>
  <si>
    <t>CDUTCPP95</t>
  </si>
  <si>
    <t>Upgrade River Rd Culvert</t>
  </si>
  <si>
    <t>CNXRIVER1-A-Rototuna</t>
  </si>
  <si>
    <t>River Rd (Nth Syl-1858) Design</t>
  </si>
  <si>
    <t>CNXRIVER1-B-Citywide</t>
  </si>
  <si>
    <t>CNXRIVER2-A-Rototuna</t>
  </si>
  <si>
    <t>River Rd (Nth Syl-#1858) Const</t>
  </si>
  <si>
    <t>CNXRIVER2-B-Citywide</t>
  </si>
  <si>
    <t>CNXRIVER3-A-Rototuna</t>
  </si>
  <si>
    <t>River Rd (#1858-Sth Kay) I&amp;R</t>
  </si>
  <si>
    <t>CNXRIVER3-B-Citywide</t>
  </si>
  <si>
    <t>CX555LDWE-A-Rototuna</t>
  </si>
  <si>
    <t>Land Purchase WE Link</t>
  </si>
  <si>
    <t>CX555LDWE-B-Citywide</t>
  </si>
  <si>
    <t>CNXCHCUL</t>
  </si>
  <si>
    <t>Church Road Cul-de-Sac</t>
  </si>
  <si>
    <t>CNXCHURCH</t>
  </si>
  <si>
    <t>Church Rd/Maui St Upgrade</t>
  </si>
  <si>
    <t>CSXCHURCH</t>
  </si>
  <si>
    <t>Church Rd Subsidised</t>
  </si>
  <si>
    <t>AHCP1002</t>
  </si>
  <si>
    <t>Orbiter Bus Shelters</t>
  </si>
  <si>
    <t>Public Transport facilities</t>
  </si>
  <si>
    <t>TNXBUSS</t>
  </si>
  <si>
    <t>Bus Shelter Construction</t>
  </si>
  <si>
    <t>AHCP2006</t>
  </si>
  <si>
    <t>Off Road Programme</t>
  </si>
  <si>
    <t>AHCP2010</t>
  </si>
  <si>
    <t>Mangaiti Gully S1 (-Thomas Rd)</t>
  </si>
  <si>
    <t>AHCP2011</t>
  </si>
  <si>
    <t>Te Hikuwai S2(River-Wairere Br</t>
  </si>
  <si>
    <t>AHCP2013</t>
  </si>
  <si>
    <t>Fairfield Esp (Cussen St-Bridg</t>
  </si>
  <si>
    <t>CNXLDEAST</t>
  </si>
  <si>
    <t>Land Purchase East St</t>
  </si>
  <si>
    <t>CSXSEDD</t>
  </si>
  <si>
    <t>Seddon Rd upgrade</t>
  </si>
  <si>
    <t>CDUTCPP52</t>
  </si>
  <si>
    <t>Te Awa Cycleway Stage 2</t>
  </si>
  <si>
    <t>ADVRDWAI</t>
  </si>
  <si>
    <t>Wairere Dr Stage 3 (Tainui)</t>
  </si>
  <si>
    <t>AHCP1001</t>
  </si>
  <si>
    <t>Bus Infrastructure</t>
  </si>
  <si>
    <t>AHCP2001</t>
  </si>
  <si>
    <t>Cobham Drive Cycleway</t>
  </si>
  <si>
    <t>AHCP2005</t>
  </si>
  <si>
    <t>River Crossing Deys Park</t>
  </si>
  <si>
    <t>AHCP2012</t>
  </si>
  <si>
    <t>Grandview to Minogue</t>
  </si>
  <si>
    <t>AHCP2023</t>
  </si>
  <si>
    <t>Beerscourt</t>
  </si>
  <si>
    <t>AHCP2025</t>
  </si>
  <si>
    <t>Garnett Ave</t>
  </si>
  <si>
    <t>AHCR1010-A-Infill</t>
  </si>
  <si>
    <t>Norton Rd - Nonsubsidised</t>
  </si>
  <si>
    <t>AHCR1010-B-Citywide</t>
  </si>
  <si>
    <t>AHCR1013</t>
  </si>
  <si>
    <t>Wairere Dr SH1 to Pukete</t>
  </si>
  <si>
    <t>AHCR1014-A-Infill</t>
  </si>
  <si>
    <t>Norton Rd Subsidisable</t>
  </si>
  <si>
    <t>AHCR1014-B-Citywide</t>
  </si>
  <si>
    <t>AHCR2015-A-Infill</t>
  </si>
  <si>
    <t>Te Aroha/Grey Cap</t>
  </si>
  <si>
    <t>AHCR2015-B-Citywide</t>
  </si>
  <si>
    <t>AHCR3011-A-Infill</t>
  </si>
  <si>
    <t>Memorial/Von Tempsky Cap</t>
  </si>
  <si>
    <t>AHCR3011-B-Citywide</t>
  </si>
  <si>
    <t>AHCR3013-A-Infill</t>
  </si>
  <si>
    <t>Naylor/Grey Cap</t>
  </si>
  <si>
    <t>AHCR3013-B-Citywide</t>
  </si>
  <si>
    <t>TNXLCBUS</t>
  </si>
  <si>
    <t>Lynden Ct Bus Bay</t>
  </si>
  <si>
    <t>TNXCALM</t>
  </si>
  <si>
    <t>Traffic Calming Projects</t>
  </si>
  <si>
    <t>AHCR3019-A-Infill</t>
  </si>
  <si>
    <t>Grey Claudelands Intersection</t>
  </si>
  <si>
    <t>AHCR3019-B-Citywide</t>
  </si>
  <si>
    <t>AHCR3021-A-Infill</t>
  </si>
  <si>
    <t>Peachgrove/Hukanui Corridor</t>
  </si>
  <si>
    <t>AHCR3021-B-Citywide</t>
  </si>
  <si>
    <t>CNXBORM-A-Rototuna</t>
  </si>
  <si>
    <t>Borman Rd - Alignment/Designate</t>
  </si>
  <si>
    <t>CNXBORM-B-Citywide</t>
  </si>
  <si>
    <t>CNXBORM4-A-Rototuna</t>
  </si>
  <si>
    <t>Borman (West of Horsham) I&amp;R</t>
  </si>
  <si>
    <t>CNXBORM4-B-Citywide</t>
  </si>
  <si>
    <t>CNXGARN</t>
  </si>
  <si>
    <t>Garnett Ave Rotary</t>
  </si>
  <si>
    <t>CNXHUK2-A-Rototuna</t>
  </si>
  <si>
    <t>Hukanui/Horsham Downs construct</t>
  </si>
  <si>
    <t>CNXHUK2-B-Citywide</t>
  </si>
  <si>
    <t>CNXLAKE</t>
  </si>
  <si>
    <t>Lake Domain Dr (Innes Com)</t>
  </si>
  <si>
    <t>CNXLAND</t>
  </si>
  <si>
    <t>Miscellaneous land purchases</t>
  </si>
  <si>
    <t>CNXLDE1</t>
  </si>
  <si>
    <t>CNXLDGREY</t>
  </si>
  <si>
    <t>Grey/Clyde - Eastgate</t>
  </si>
  <si>
    <t>CNXLDMAUI</t>
  </si>
  <si>
    <t>Maui St ext land purchase</t>
  </si>
  <si>
    <t>CNXLDRUA</t>
  </si>
  <si>
    <t>Land Purchase beside Ruakura</t>
  </si>
  <si>
    <t>CNXLDTHO-A-Rototuna</t>
  </si>
  <si>
    <t>Thomas Rd Land Purchase</t>
  </si>
  <si>
    <t>CNXLDTHO-B-Citywide</t>
  </si>
  <si>
    <t>CNXMAUI</t>
  </si>
  <si>
    <t>CNXN1S2-A-Rototuna</t>
  </si>
  <si>
    <t>Resolution Dr Stage 2</t>
  </si>
  <si>
    <t>CNXN1S2-B-Citywide</t>
  </si>
  <si>
    <t>CNXOLDF</t>
  </si>
  <si>
    <t>Old Farm Rd</t>
  </si>
  <si>
    <t>CNXPARKW</t>
  </si>
  <si>
    <t>Parkwood Rndabout Church/Maui</t>
  </si>
  <si>
    <t>CNXTHOMPR-A-Rototuna</t>
  </si>
  <si>
    <t>Thomas Rd Extension Stage3</t>
  </si>
  <si>
    <t>CNXTHOMPR-B-Citywide</t>
  </si>
  <si>
    <t>CSXBAVE1</t>
  </si>
  <si>
    <t>Baverstock Rd</t>
  </si>
  <si>
    <t>FNXCONS</t>
  </si>
  <si>
    <t>New footpath construction</t>
  </si>
  <si>
    <t>HTCBUILD</t>
  </si>
  <si>
    <t>Transport Centre Upgrade</t>
  </si>
  <si>
    <t>CDUWWCPP24</t>
  </si>
  <si>
    <t>Wastewater</t>
  </si>
  <si>
    <t>Rototuna WW Network</t>
  </si>
  <si>
    <t>CDUWWAPP45</t>
  </si>
  <si>
    <t>WTP Digester Upgrade</t>
  </si>
  <si>
    <t>Wastewater treatment plant upgrade - growth driven</t>
  </si>
  <si>
    <t>CDUWWAP46</t>
  </si>
  <si>
    <t>PP2 Bioreactor Upgrade</t>
  </si>
  <si>
    <t>CDUWWAP47</t>
  </si>
  <si>
    <t>PP2 Screens</t>
  </si>
  <si>
    <t>CDUWWAPP4</t>
  </si>
  <si>
    <t>Upgrade Disgestor</t>
  </si>
  <si>
    <t>CDUWWAPP47</t>
  </si>
  <si>
    <t>Upgrade Screens</t>
  </si>
  <si>
    <t>CDUWWAPP37</t>
  </si>
  <si>
    <t>Pump Station Capacity Increase</t>
  </si>
  <si>
    <t>CDUWWAPP26</t>
  </si>
  <si>
    <t>WTP Systems Upgrade</t>
  </si>
  <si>
    <t>CDUWWADP11</t>
  </si>
  <si>
    <t>Integrate WW Network</t>
  </si>
  <si>
    <t>CDUWWAPP74</t>
  </si>
  <si>
    <t>Ruffell Rd</t>
  </si>
  <si>
    <t>CDUWWDPP76</t>
  </si>
  <si>
    <t>Peacockes Pumpstation</t>
  </si>
  <si>
    <t>CDUWWIGP77</t>
  </si>
  <si>
    <t>Ruakura Structure Plan</t>
  </si>
  <si>
    <t>WW - West</t>
  </si>
  <si>
    <t>C9509002</t>
  </si>
  <si>
    <t>Upgrade wastewater treatment plant systems (SCADA and Telemetry)</t>
  </si>
  <si>
    <t>C9509003</t>
  </si>
  <si>
    <t>Upgrade wastewater treatment plant (Pukete 3)</t>
  </si>
  <si>
    <t>C9509007</t>
  </si>
  <si>
    <t>Wastewater Treatment Plant  compliance  - minor upgrades</t>
  </si>
  <si>
    <t>SPS &amp; Wastewater treatment plant upgrade - LOS driven</t>
  </si>
  <si>
    <t>ADVWWDOM</t>
  </si>
  <si>
    <t>Dominion Rd - Grasshopper</t>
  </si>
  <si>
    <t>ADVWWTAI</t>
  </si>
  <si>
    <t>Repayment to Tainui</t>
  </si>
  <si>
    <t>COGEN</t>
  </si>
  <si>
    <t>1.8MW Cogen Facility</t>
  </si>
  <si>
    <t>PP2AUTO</t>
  </si>
  <si>
    <t>Automation Improvements</t>
  </si>
  <si>
    <t>PP2BIOREACT</t>
  </si>
  <si>
    <t>Bioreactor Upgrades</t>
  </si>
  <si>
    <t>PP2SEC</t>
  </si>
  <si>
    <t>PP2CAP</t>
  </si>
  <si>
    <t>Capacity Review</t>
  </si>
  <si>
    <t>PP2CD</t>
  </si>
  <si>
    <t>Carbon Dosing</t>
  </si>
  <si>
    <t>PP2CHEM</t>
  </si>
  <si>
    <t>Chemical Dosing</t>
  </si>
  <si>
    <t>PP2CIVIL</t>
  </si>
  <si>
    <t>Secondary civil</t>
  </si>
  <si>
    <t>PP2CLARIF</t>
  </si>
  <si>
    <t>Clarfier Upgrades</t>
  </si>
  <si>
    <t>PP2DIGEST</t>
  </si>
  <si>
    <t>3rd 2ndStg Anaerobic Disgester</t>
  </si>
  <si>
    <t>PP2DIGESTER</t>
  </si>
  <si>
    <t>Digester</t>
  </si>
  <si>
    <t>PP2DIGMIX</t>
  </si>
  <si>
    <t>Digester Mixing Upgrade</t>
  </si>
  <si>
    <t>PP2ELECT</t>
  </si>
  <si>
    <t>Secondary Elec</t>
  </si>
  <si>
    <t>PP2GAS</t>
  </si>
  <si>
    <t>Biogas Storage</t>
  </si>
  <si>
    <t>PP2INSTR</t>
  </si>
  <si>
    <t>Secondary instrument</t>
  </si>
  <si>
    <t>PP2ISP</t>
  </si>
  <si>
    <t>Interstage Pump</t>
  </si>
  <si>
    <t>PP2MECH</t>
  </si>
  <si>
    <t>Secondary Mech</t>
  </si>
  <si>
    <t>PP2PM</t>
  </si>
  <si>
    <t>Project Management</t>
  </si>
  <si>
    <t>PP2RPUMP</t>
  </si>
  <si>
    <t>Recycle Pumps</t>
  </si>
  <si>
    <t>PP2SCREEN</t>
  </si>
  <si>
    <t>Screens</t>
  </si>
  <si>
    <t>WTPBYPASS</t>
  </si>
  <si>
    <t>Clarifer 4 &amp; Bioreactor 4</t>
  </si>
  <si>
    <t>PP2SOLID</t>
  </si>
  <si>
    <t>Solid Stream</t>
  </si>
  <si>
    <t>PP2TEMP</t>
  </si>
  <si>
    <t>ex Final Effluent</t>
  </si>
  <si>
    <t>PP2UV</t>
  </si>
  <si>
    <t>UV Upgrade</t>
  </si>
  <si>
    <t>PPASSOC</t>
  </si>
  <si>
    <t>Pukete Associated &amp; Misc</t>
  </si>
  <si>
    <t>PPFLETCH</t>
  </si>
  <si>
    <t>PPBECA</t>
  </si>
  <si>
    <t>CH2M Beca</t>
  </si>
  <si>
    <t>PPBIO</t>
  </si>
  <si>
    <t>Containment Liner - Biosolids</t>
  </si>
  <si>
    <t>PPCENTRATE</t>
  </si>
  <si>
    <t>Centrate to treatment Process</t>
  </si>
  <si>
    <t>Fletchers Construction</t>
  </si>
  <si>
    <t>PPMODEL</t>
  </si>
  <si>
    <t>Process Control Review</t>
  </si>
  <si>
    <t>PPPAD</t>
  </si>
  <si>
    <t>Biosolids Pad</t>
  </si>
  <si>
    <t>PPPLATES</t>
  </si>
  <si>
    <t>UV Plates</t>
  </si>
  <si>
    <t>PPPLC</t>
  </si>
  <si>
    <t>PLC/SCADA</t>
  </si>
  <si>
    <t>PPPROCESS</t>
  </si>
  <si>
    <t>Process Control - Digester,low</t>
  </si>
  <si>
    <t>PPRASWAS</t>
  </si>
  <si>
    <t>RAS/WAS Pumps</t>
  </si>
  <si>
    <t>PPSPARES</t>
  </si>
  <si>
    <t>Spares</t>
  </si>
  <si>
    <t>PPUVGATES</t>
  </si>
  <si>
    <t>UV Gates</t>
  </si>
  <si>
    <t>SRASHMORE</t>
  </si>
  <si>
    <t>Ashmore</t>
  </si>
  <si>
    <t>SRBORMAN</t>
  </si>
  <si>
    <t>SRBORMDEV</t>
  </si>
  <si>
    <t>Borman Rd - Developer (C0695)</t>
  </si>
  <si>
    <t>SRCUMBERLAND</t>
  </si>
  <si>
    <t>SRFAR5</t>
  </si>
  <si>
    <t>Far Eastern Interceptor 5</t>
  </si>
  <si>
    <t>SRGILCHRIST</t>
  </si>
  <si>
    <t>Gilchrist Rd to Brymer Rd</t>
  </si>
  <si>
    <t>SRLINK</t>
  </si>
  <si>
    <t>The Link</t>
  </si>
  <si>
    <t>SRMANATU2</t>
  </si>
  <si>
    <t>Paradise - Horsham Estate</t>
  </si>
  <si>
    <t>SRPEMBROKE</t>
  </si>
  <si>
    <t>SRRIVER2</t>
  </si>
  <si>
    <t>River Rd</t>
  </si>
  <si>
    <t>SRROTOKAURI</t>
  </si>
  <si>
    <t>Rotokauri Rd to Baverstock</t>
  </si>
  <si>
    <t>SRSEXTON</t>
  </si>
  <si>
    <t>Sexton Road</t>
  </si>
  <si>
    <t>SRSLVEST1</t>
  </si>
  <si>
    <t>Sylvester/River Rd/The Link</t>
  </si>
  <si>
    <t>SRSUB</t>
  </si>
  <si>
    <t>Contribution to Subdivisions</t>
  </si>
  <si>
    <t>SRTEKOWHAI</t>
  </si>
  <si>
    <t>Te Kowhai Interceptor Ext</t>
  </si>
  <si>
    <t>SRTHOM2</t>
  </si>
  <si>
    <t>Thomas Rd Stage 2</t>
  </si>
  <si>
    <t>SRTHOM3</t>
  </si>
  <si>
    <t>Thomas/Borman Catchment</t>
  </si>
  <si>
    <t>SRTRUNK</t>
  </si>
  <si>
    <t>SRVENT-WW - East</t>
  </si>
  <si>
    <t>Venting of Interceptors</t>
  </si>
  <si>
    <t>SRVENT-WW - West</t>
  </si>
  <si>
    <t>SRWEST</t>
  </si>
  <si>
    <t>Western Interceptor</t>
  </si>
  <si>
    <t>TVLOAN</t>
  </si>
  <si>
    <t>Templeview - Waipa Loan</t>
  </si>
  <si>
    <t>WTPBIO</t>
  </si>
  <si>
    <t>Biosolids Disposal</t>
  </si>
  <si>
    <t>By-Pass Treatment</t>
  </si>
  <si>
    <t>WTPCOGEN</t>
  </si>
  <si>
    <t>Co Generation Project</t>
  </si>
  <si>
    <t>WTPDO</t>
  </si>
  <si>
    <t>Dissolved Oxygen</t>
  </si>
  <si>
    <t>WTPLAGOON</t>
  </si>
  <si>
    <t>Sludge Lagoon</t>
  </si>
  <si>
    <t>WTPOUTFALL</t>
  </si>
  <si>
    <t>Outfall Remediation</t>
  </si>
  <si>
    <t>WTPSCADA</t>
  </si>
  <si>
    <t>Telemetery &amp; SCADA Upgrade</t>
  </si>
  <si>
    <t>WTPSCUM</t>
  </si>
  <si>
    <t>Scum Collection Imps</t>
  </si>
  <si>
    <t>WW244</t>
  </si>
  <si>
    <t>Infill Development Budget Only</t>
  </si>
  <si>
    <t>WW581</t>
  </si>
  <si>
    <t>Peacocke wastewater trunkmains</t>
  </si>
  <si>
    <t>WWBORMAN7</t>
  </si>
  <si>
    <t>Borman Rd west to Sylvester Rd</t>
  </si>
  <si>
    <t>WWCAMERON3</t>
  </si>
  <si>
    <t>Cameron Road</t>
  </si>
  <si>
    <t>WWFEIWAI</t>
  </si>
  <si>
    <t>Far Eastern Interceptor - E1</t>
  </si>
  <si>
    <t>WWFLUE</t>
  </si>
  <si>
    <t>Gas Flue Heat Recovery Sys</t>
  </si>
  <si>
    <t>WWINVER</t>
  </si>
  <si>
    <t>Inverness Ave</t>
  </si>
  <si>
    <t>WWMANNING</t>
  </si>
  <si>
    <t>Manning St</t>
  </si>
  <si>
    <t>WWNORTHCITY</t>
  </si>
  <si>
    <t>North City Rd - Pump Station</t>
  </si>
  <si>
    <t>WWPEASTAGE1</t>
  </si>
  <si>
    <t>Investigation &amp; design Peacock</t>
  </si>
  <si>
    <t>WWPSTEMPLE</t>
  </si>
  <si>
    <t>Templeview Upgrade</t>
  </si>
  <si>
    <t>WWTEANAU</t>
  </si>
  <si>
    <t>WWRIVER3</t>
  </si>
  <si>
    <t>River Rd - Woodridge south</t>
  </si>
  <si>
    <t>WWROTWEST</t>
  </si>
  <si>
    <t>Borman West Pump Station</t>
  </si>
  <si>
    <t>WWRUFFELL</t>
  </si>
  <si>
    <t>Te Anau</t>
  </si>
  <si>
    <t>C5810101</t>
  </si>
  <si>
    <t>Playground Minogue Parks</t>
  </si>
  <si>
    <t>Minor Improvements to transport network</t>
  </si>
  <si>
    <t>C9319042-C</t>
  </si>
  <si>
    <t>C9319043-A-Citywide</t>
  </si>
  <si>
    <t>Roading upgrades &amp; development in Peacocke stage 2</t>
  </si>
  <si>
    <t>C9319043-A-Peacocke 2</t>
  </si>
  <si>
    <t>Peacocke 2</t>
  </si>
  <si>
    <t>C9319046-A-Citywide</t>
  </si>
  <si>
    <t>Roading upgrades &amp; development in Rotokauri stage 1</t>
  </si>
  <si>
    <t>C9319046-A-Rotokauri</t>
  </si>
  <si>
    <t>C9319046-D</t>
  </si>
  <si>
    <t>C9319050-A-Citywide</t>
  </si>
  <si>
    <t>Roading upgrades &amp; development in Rototuna</t>
  </si>
  <si>
    <t>C9319050-A-Rototuna</t>
  </si>
  <si>
    <t>C9319050-B-Citywide</t>
  </si>
  <si>
    <t>C9319050-B-Rototuna</t>
  </si>
  <si>
    <t>C9319050-C-Citywide</t>
  </si>
  <si>
    <t>C9319050-C-Rototuna</t>
  </si>
  <si>
    <t>C9319050-D</t>
  </si>
  <si>
    <t>C9319050-E</t>
  </si>
  <si>
    <t>C9319050-F</t>
  </si>
  <si>
    <t>Roading upgrades &amp; development in Ruakura</t>
  </si>
  <si>
    <t>C9409001</t>
  </si>
  <si>
    <t>Water Demand Management - Dinsdale reservoir zone</t>
  </si>
  <si>
    <t>C9419020</t>
  </si>
  <si>
    <t>C9409025</t>
  </si>
  <si>
    <t>Update Water master plan</t>
  </si>
  <si>
    <t>C9419006</t>
  </si>
  <si>
    <t>Upgrade or build new watermains in Rototuna</t>
  </si>
  <si>
    <t>C9419008</t>
  </si>
  <si>
    <t>Water pipe upgrade - growth</t>
  </si>
  <si>
    <t>C9419009</t>
  </si>
  <si>
    <t>Upgrade or build new watermains in Rotokauri Stage 1</t>
  </si>
  <si>
    <t>C9419011</t>
  </si>
  <si>
    <t>Upgrade or build new watermains in Peacocke stage 1</t>
  </si>
  <si>
    <t>C9419019</t>
  </si>
  <si>
    <t>Upgrade or build new watermains in Ruakura</t>
  </si>
  <si>
    <t>Water Demand Management - Pukete Reservoir Zone</t>
  </si>
  <si>
    <t>C9519004</t>
  </si>
  <si>
    <t>Increase capacity of Wastewater pump stations</t>
  </si>
  <si>
    <t>C9519007</t>
  </si>
  <si>
    <t>Increase capacity of wastewater network in Rototuna</t>
  </si>
  <si>
    <t>C9519008</t>
  </si>
  <si>
    <t>Integrate wastewater network in new areas with existing network</t>
  </si>
  <si>
    <t>C9519009</t>
  </si>
  <si>
    <t>Increase capacity of wastewater network in Rotokauri stage 1</t>
  </si>
  <si>
    <t>C9519011</t>
  </si>
  <si>
    <t>Increase capacity of wastewater network in Peacocke Stage 1</t>
  </si>
  <si>
    <t>C9519018</t>
  </si>
  <si>
    <t>Increase capacity of wastewater network (Far Eastern interceptor in Ruakura)</t>
  </si>
  <si>
    <t>C9519022</t>
  </si>
  <si>
    <t>Wastewater master plan</t>
  </si>
  <si>
    <t>C9609004-Quality / Treatment - Te Awa o Katapaki</t>
  </si>
  <si>
    <t>C9609006-Trunk / Local - Lake Rotokauri</t>
  </si>
  <si>
    <t>Rotokauri stormwater infrastructure stage 1</t>
  </si>
  <si>
    <t>C9609008-Quality / Treatment - Mangakotukutuku</t>
  </si>
  <si>
    <t>Peacocke stormwater infrastructure stage 1</t>
  </si>
  <si>
    <t>CE15033-Peacocke</t>
  </si>
  <si>
    <t>Land Purchase Future Reserves Peacocke</t>
  </si>
  <si>
    <t>CE15033-Rototuna</t>
  </si>
  <si>
    <t>Land Purchase Future Reserves Rototuna</t>
  </si>
  <si>
    <t>Ruakura Reservoir</t>
  </si>
  <si>
    <t>HIF Project</t>
  </si>
  <si>
    <t>Last Year Capex Chargeable</t>
  </si>
  <si>
    <t>C9609019-SW - Ohote</t>
  </si>
  <si>
    <t>C9319028</t>
  </si>
  <si>
    <t xml:space="preserve">Bus stop infrastructure </t>
  </si>
  <si>
    <t>C9519020-B</t>
  </si>
  <si>
    <t>Increase capacity of wastewater network (Bulk storage wet weather)</t>
  </si>
  <si>
    <t>Infill East</t>
  </si>
  <si>
    <t>Infill West</t>
  </si>
  <si>
    <t>Te Rapa North</t>
  </si>
  <si>
    <t>Hillsborough PS Upgrade</t>
  </si>
  <si>
    <t xml:space="preserve">Storage - Mid Section Donny Park (Stage 1) </t>
  </si>
  <si>
    <t>Mangaiti Sports Park Development</t>
  </si>
  <si>
    <t xml:space="preserve">Upgrade/new wastewater WW/W1-23 Peacockes stage 1B </t>
  </si>
  <si>
    <t>Total</t>
  </si>
  <si>
    <t>TOTAL</t>
  </si>
  <si>
    <t>C5810136</t>
  </si>
  <si>
    <t>Victoria on the River Development</t>
  </si>
  <si>
    <t>C9319024</t>
  </si>
  <si>
    <t>Hamilton Ring Road improvements</t>
  </si>
  <si>
    <t>C9319030</t>
  </si>
  <si>
    <t>Transport Centre Redevelopment</t>
  </si>
  <si>
    <t>C9319042-B-Citywide</t>
  </si>
  <si>
    <t>C9319042-B-Peacocke 1</t>
  </si>
  <si>
    <t>C9319047-C-Citywide</t>
  </si>
  <si>
    <t>C9319047-C-Rotokauri</t>
  </si>
  <si>
    <t>C9319054-A-Citywide</t>
  </si>
  <si>
    <t>C9319054-A-Ruakura</t>
  </si>
  <si>
    <t>C9409024</t>
  </si>
  <si>
    <t>Update  Water model</t>
  </si>
  <si>
    <t>C9609011-SW - City Centre - Stormwater pipe upgrade - growth</t>
  </si>
  <si>
    <t>C9609011-SW - Kirikiriroa - Stormwater pipe upgrade - growth</t>
  </si>
  <si>
    <t>C9609011-SW - Lake Rotokauri - Stormwater pipe upgrade - growth</t>
  </si>
  <si>
    <t>C9609011-SW - Mangaonua - Stormwater pipe upgrade - growth</t>
  </si>
  <si>
    <t>C9609014-SW - City Centre - Integrate Stormwater network</t>
  </si>
  <si>
    <t>C9609019-SW - Kirikiriroa - Integrated catchment management plans</t>
  </si>
  <si>
    <t>C9609019-SW - Lake Rotokauri - Integrated catchment management plans</t>
  </si>
  <si>
    <t>C9609019-SW - Mangaheka - Integrated catchment management plans</t>
  </si>
  <si>
    <t>C9609019-SW - Mangakotukutuku - Integrated catchment management plans</t>
  </si>
  <si>
    <t>C9609019-SW - Otama-ngenge - Integrated catchment management plans</t>
  </si>
  <si>
    <t>C9609019-SW - River North</t>
  </si>
  <si>
    <t>C9609019-SW - Te Awa o Katapaki - Integrated catchment management plans</t>
  </si>
  <si>
    <t>C9609019-SW - Te Rapa Stream</t>
  </si>
  <si>
    <t>C9609019-SW - Waitawhiriwhiri - Integrated catchment management plans</t>
  </si>
  <si>
    <t>C9609020</t>
  </si>
  <si>
    <t>Stormwater master plan</t>
  </si>
  <si>
    <t>New A-W - Citywide - A</t>
  </si>
  <si>
    <t>C5819507-Rototuna</t>
  </si>
  <si>
    <t>Rototuna Park Option 1</t>
  </si>
  <si>
    <t>C5819507-Citywide</t>
  </si>
  <si>
    <t>C9319066-A</t>
  </si>
  <si>
    <t>Rotokauri rail/pt interchange</t>
  </si>
  <si>
    <t>C9609019-SW - Mangaonua - Integrated catchment management plans</t>
  </si>
  <si>
    <t>Project ID</t>
  </si>
  <si>
    <t>Project Name</t>
  </si>
  <si>
    <t>Sub Activity</t>
  </si>
  <si>
    <t>DC Account</t>
  </si>
  <si>
    <t>PPD1009</t>
  </si>
  <si>
    <t xml:space="preserve">Peacocke Stage 1 - Natural Areas / Gullies land acquisition &amp; development </t>
  </si>
  <si>
    <t>Reserves-Natural Area</t>
  </si>
  <si>
    <t>PPD1008</t>
  </si>
  <si>
    <t>PPD1001</t>
  </si>
  <si>
    <t>Reserves-Neighbourhood Playground</t>
  </si>
  <si>
    <t>Reserves-Esplanade Reserve</t>
  </si>
  <si>
    <t xml:space="preserve">Rototuna Parks - Linear Reserve Development </t>
  </si>
  <si>
    <t>RTP1001</t>
  </si>
  <si>
    <t xml:space="preserve">Rototuna Parks - Neighbourhood Parks </t>
  </si>
  <si>
    <t xml:space="preserve">Chartwell - Catchment Erosion control </t>
  </si>
  <si>
    <t>SW-Swale/Conveyance</t>
  </si>
  <si>
    <t>SW-Management Device</t>
  </si>
  <si>
    <t>SW - Western Heights</t>
  </si>
  <si>
    <t>SWN2106</t>
  </si>
  <si>
    <t xml:space="preserve">Hamilton East Catchment - Flood Management </t>
  </si>
  <si>
    <t>SW-Wetland</t>
  </si>
  <si>
    <t>SWE1008</t>
  </si>
  <si>
    <t xml:space="preserve">Kirikiriroa -Catchment Erosion control </t>
  </si>
  <si>
    <t>SWE1001</t>
  </si>
  <si>
    <t>SWE1009</t>
  </si>
  <si>
    <t xml:space="preserve">OLFP Borman </t>
  </si>
  <si>
    <t>SW-Floodway/Channel</t>
  </si>
  <si>
    <t xml:space="preserve">OLFP Bournbrooke </t>
  </si>
  <si>
    <t xml:space="preserve">OLFP Kirkdale </t>
  </si>
  <si>
    <t>SWI1071</t>
  </si>
  <si>
    <t>SWI1070</t>
  </si>
  <si>
    <t xml:space="preserve">Peacockes stormwater SW197 stage 2A </t>
  </si>
  <si>
    <t xml:space="preserve">Peacockes stormwater SW198 stage 2A </t>
  </si>
  <si>
    <t>SWI1068</t>
  </si>
  <si>
    <t xml:space="preserve">Peacockes stormwater SW212 stage 2A </t>
  </si>
  <si>
    <t>ICM1002-SW - Chartwell</t>
  </si>
  <si>
    <t xml:space="preserve">stormwater ICMP program </t>
  </si>
  <si>
    <t>ICM1002-SW - City Centre</t>
  </si>
  <si>
    <t>ICM1002-SW - Hamilton East</t>
  </si>
  <si>
    <t>ICM1002-SW - Kirikiriroa</t>
  </si>
  <si>
    <t>ICM1002-SW - Lake Rotokauri</t>
  </si>
  <si>
    <t>ICM1002-SW - Mangaheka</t>
  </si>
  <si>
    <t>ICM1002-SW - Mangakotukutuku</t>
  </si>
  <si>
    <t>ICM1002-SW - Mangaonua</t>
  </si>
  <si>
    <t>ICM1002-SW - Ohote</t>
  </si>
  <si>
    <t>ICM1002-SW - Peacocke</t>
  </si>
  <si>
    <t>ICM1002-SW - St Andrews</t>
  </si>
  <si>
    <t>ICM1002-SW - Te Awa o Katapaki</t>
  </si>
  <si>
    <t>ICM1002-SW - Te Rapa Stream</t>
  </si>
  <si>
    <t>ICM1002-SW - Waitawhiriwhiri</t>
  </si>
  <si>
    <t>ICM1002-SW - Western Heights</t>
  </si>
  <si>
    <t>SWP1001-SW - Chartwell</t>
  </si>
  <si>
    <t xml:space="preserve">Stormwater network upgrade - growth </t>
  </si>
  <si>
    <t>SW-Pipe line</t>
  </si>
  <si>
    <t>SWP1001-SW - City Centre</t>
  </si>
  <si>
    <t>SWP1001-SW - Hamilton East</t>
  </si>
  <si>
    <t>SWP1001-SW - Kirikiriroa</t>
  </si>
  <si>
    <t>SWP1001-SW - Lake Rotokauri</t>
  </si>
  <si>
    <t>SWP1001-SW - Mangaheka</t>
  </si>
  <si>
    <t>SWP1001-SW - Mangakotukutuku</t>
  </si>
  <si>
    <t>SWP1001-SW - Mangaonua</t>
  </si>
  <si>
    <t>SWP1001-SW - Ohote</t>
  </si>
  <si>
    <t>SWP1001-SW - Peacocke</t>
  </si>
  <si>
    <t>SWP1001-SW - St Andrews</t>
  </si>
  <si>
    <t>SWP1001-SW - Te Awa o Katapaki</t>
  </si>
  <si>
    <t>SWP1001-SW - Te Rapa Stream</t>
  </si>
  <si>
    <t>SWP1001-SW - Waitawhiriwhiri</t>
  </si>
  <si>
    <t>SWP1001-SW - Western Heights</t>
  </si>
  <si>
    <t>SWI1052</t>
  </si>
  <si>
    <t xml:space="preserve">Stormwater SW213 peacockes stage 1 </t>
  </si>
  <si>
    <t>SWE1003</t>
  </si>
  <si>
    <t>SWI1002</t>
  </si>
  <si>
    <t xml:space="preserve">Upgrade/new stormwater device SW180 Rototuna </t>
  </si>
  <si>
    <t>SWI1005</t>
  </si>
  <si>
    <t xml:space="preserve">Upgrade/new stormwater device SW181 Rototuna </t>
  </si>
  <si>
    <t>SWI1001</t>
  </si>
  <si>
    <t>SWI1042</t>
  </si>
  <si>
    <t xml:space="preserve">Upgrade/New Stormwater SW/814 Rotokauri stage 1 </t>
  </si>
  <si>
    <t xml:space="preserve">Upgrade/New Stormwater SW/815 Rotokauri stage 1 </t>
  </si>
  <si>
    <t xml:space="preserve">Upgrade/New Stormwater SW/816 Rotokauri stage 1 </t>
  </si>
  <si>
    <t xml:space="preserve">Upgrade/New Stormwater SW/817 Rotokauri stage 1 </t>
  </si>
  <si>
    <t xml:space="preserve">Upgrade/New Stormwater SW/818 Rotokauri stage 1 </t>
  </si>
  <si>
    <t>SWI1007</t>
  </si>
  <si>
    <t xml:space="preserve">Upgrade/new stormwater SW79 Lake Magellan Rototuna </t>
  </si>
  <si>
    <t>SWN2107</t>
  </si>
  <si>
    <t xml:space="preserve">Waitawhiriwhiri Catchment - Flood Management </t>
  </si>
  <si>
    <t>SWE1004</t>
  </si>
  <si>
    <t xml:space="preserve">Waitawhiriwhiri -Catchment Erosion control </t>
  </si>
  <si>
    <t>TRN1174-T - Citywide</t>
  </si>
  <si>
    <t xml:space="preserve">324 Boundary/Heaphy Intersection Upgrade Signals (Cross City Connector) </t>
  </si>
  <si>
    <t>Transport-Safety Improvement</t>
  </si>
  <si>
    <t>TRN1174-T - Infill East</t>
  </si>
  <si>
    <t>TRN1170</t>
  </si>
  <si>
    <t xml:space="preserve">324 Pembroke/Ohaupo Upgrade - Traffic Signals </t>
  </si>
  <si>
    <t>Transport-Capacity Improvement</t>
  </si>
  <si>
    <t>TRN2143-T - Citywide</t>
  </si>
  <si>
    <t xml:space="preserve">341 Eastern Pathways - Connections </t>
  </si>
  <si>
    <t>TRN2143-T - Infill East</t>
  </si>
  <si>
    <t>TRN2135</t>
  </si>
  <si>
    <t xml:space="preserve">341 Low Cost Low Risk - Other Projects (Smart) </t>
  </si>
  <si>
    <t>TRN1278</t>
  </si>
  <si>
    <t xml:space="preserve">341 Low Cost Low Risk - Road to Zero </t>
  </si>
  <si>
    <t>TRN1282</t>
  </si>
  <si>
    <t xml:space="preserve">341 Low Cost Low Risk - Walking and Cycling </t>
  </si>
  <si>
    <t>TRN1232</t>
  </si>
  <si>
    <t xml:space="preserve">452 Biking and Micromobility Projects Citywide </t>
  </si>
  <si>
    <t>TRN1002-T - Citywide</t>
  </si>
  <si>
    <t>TRN1002-T - Infill East</t>
  </si>
  <si>
    <t>TRN1194-T - Citywide</t>
  </si>
  <si>
    <t>TRN1194-T - Infill East</t>
  </si>
  <si>
    <t>TRN1197-T - Citywide</t>
  </si>
  <si>
    <t>TRN1197-T - Infill East</t>
  </si>
  <si>
    <t>TRN1191</t>
  </si>
  <si>
    <t>TRN1279</t>
  </si>
  <si>
    <t xml:space="preserve">532 Low Cost Low Risk - PT Improvements </t>
  </si>
  <si>
    <t>TRN1143-T - Citywide</t>
  </si>
  <si>
    <t xml:space="preserve">Arterial Designations Des1 Rotokauri stage 1 </t>
  </si>
  <si>
    <t>Transport-Designations</t>
  </si>
  <si>
    <t>TRN1143-T - Rotokauri</t>
  </si>
  <si>
    <t>TRN1025</t>
  </si>
  <si>
    <t>Transport-Local Network Upgrade</t>
  </si>
  <si>
    <t>TRN1175-T - Citywide</t>
  </si>
  <si>
    <t xml:space="preserve">Cross City Connector Designation - Ulster to Wairere </t>
  </si>
  <si>
    <t>TRN1175-T - Infill East</t>
  </si>
  <si>
    <t xml:space="preserve">Eastern Transport Corridor Specimen Designs </t>
  </si>
  <si>
    <t>Transport-Minor Arterial Network Upgrade</t>
  </si>
  <si>
    <t xml:space="preserve">Fifth Ave Extension </t>
  </si>
  <si>
    <t>Transport-Major Arterial Network Upgrade</t>
  </si>
  <si>
    <t>TRN1277</t>
  </si>
  <si>
    <t xml:space="preserve">Hamilton Transport model </t>
  </si>
  <si>
    <t>TRN2110-T - Citywide</t>
  </si>
  <si>
    <t>TRN2110-T - Peacocke 2</t>
  </si>
  <si>
    <t>TRN2109-T - Citywide</t>
  </si>
  <si>
    <t>TRN2109-T - Peacocke 2</t>
  </si>
  <si>
    <t>TRN2108-T - Citywide</t>
  </si>
  <si>
    <t>TRN2108-T - Peacocke 2</t>
  </si>
  <si>
    <t>TRN1227</t>
  </si>
  <si>
    <t xml:space="preserve">Northern River Crossing Designation </t>
  </si>
  <si>
    <t>TRN1427</t>
  </si>
  <si>
    <t>Transport-Major Arterial Network New</t>
  </si>
  <si>
    <t xml:space="preserve">Road 0055.1 Bader street Peacockes stage 1A </t>
  </si>
  <si>
    <t xml:space="preserve">Road 0132.1 Brymer Road Rotokauri stage 1 </t>
  </si>
  <si>
    <t>Transport-Collector Network Upgrade</t>
  </si>
  <si>
    <t>TRN1092</t>
  </si>
  <si>
    <t xml:space="preserve">Road 0132.2 Brymer Road Rotokauri stage 1 </t>
  </si>
  <si>
    <t xml:space="preserve">Road 0357.1 Gilchrist Road collector Rotokauri stage 1 </t>
  </si>
  <si>
    <t>Transport-Collector Network New Via Developers</t>
  </si>
  <si>
    <t xml:space="preserve">Road 0676.2 Ohaupo Road Peacockes stage 2A </t>
  </si>
  <si>
    <t xml:space="preserve">Road 0704.1 Peacockes Road Peacockes stage 1A </t>
  </si>
  <si>
    <t>TRN1272</t>
  </si>
  <si>
    <t>TRN1269-T - Citywide</t>
  </si>
  <si>
    <t>TRN1269-T - Peacocke 2</t>
  </si>
  <si>
    <t>TRN1010-T - Citywide</t>
  </si>
  <si>
    <t>TRN1010-T - Peacocke 2</t>
  </si>
  <si>
    <t>TRN2153-T - Citywide</t>
  </si>
  <si>
    <t xml:space="preserve">Road 0704.5B Peacockes stage 2 HIF element (South Section) </t>
  </si>
  <si>
    <t>TRN2153-T - Peacocke 2</t>
  </si>
  <si>
    <t>TRN1009-T - Citywide</t>
  </si>
  <si>
    <t>TRN1009-T - Peacocke 2</t>
  </si>
  <si>
    <t>TRN1057-T - Citywide</t>
  </si>
  <si>
    <t xml:space="preserve">Road 0704.7 Peacockes Road Peacockes stage 2A </t>
  </si>
  <si>
    <t>TRN1057-T - Peacocke 2</t>
  </si>
  <si>
    <t xml:space="preserve">Road 0704.8 Minor arterial upgrade Peacockes stage 2B </t>
  </si>
  <si>
    <t xml:space="preserve">Road 0807.4 Rotokauri Road collector Rotokauri stage 1 </t>
  </si>
  <si>
    <t>TRN1004</t>
  </si>
  <si>
    <t xml:space="preserve">Road 0807.5 Rotokauri Road collector Rotokauri stage 1 </t>
  </si>
  <si>
    <t>TRN1271</t>
  </si>
  <si>
    <t xml:space="preserve">Road 1305.2 Peacockes lane Peacockes stage 2A </t>
  </si>
  <si>
    <t xml:space="preserve">Road 1305.3 Peacockes lane Peacockes stage 2A </t>
  </si>
  <si>
    <t>TRN1050</t>
  </si>
  <si>
    <t>Transport-Local Network New Via HCC</t>
  </si>
  <si>
    <t>TRN1063</t>
  </si>
  <si>
    <t>TRN1316-T - Citywide</t>
  </si>
  <si>
    <t>TRN1316-T - Rototuna</t>
  </si>
  <si>
    <t xml:space="preserve">Road 1314.2A Kay Road Rototuna </t>
  </si>
  <si>
    <t>TRN1319</t>
  </si>
  <si>
    <t xml:space="preserve">Road 1314.3 Kay Road Rototuna </t>
  </si>
  <si>
    <t xml:space="preserve">Road 1314.4 Kay Road Rototuna </t>
  </si>
  <si>
    <t xml:space="preserve">Road 1314.5 Kay Road Rototuna </t>
  </si>
  <si>
    <t>TRN1314-T - Citywide</t>
  </si>
  <si>
    <t>TRN1314-T - Rototuna</t>
  </si>
  <si>
    <t xml:space="preserve">Road 1328.3 Horsham Downs Road Rototuna </t>
  </si>
  <si>
    <t xml:space="preserve">Road 1328.4 Horsham Downs Road Rototuna </t>
  </si>
  <si>
    <t>TRN1035</t>
  </si>
  <si>
    <t xml:space="preserve">Road 3004.4 New collector Rototuna </t>
  </si>
  <si>
    <t xml:space="preserve">Road 3005.1 New collector Rototuna </t>
  </si>
  <si>
    <t xml:space="preserve">Road 3005.2 New collector Rototuna </t>
  </si>
  <si>
    <t xml:space="preserve">Road 3006.1 New collector Rototuna </t>
  </si>
  <si>
    <t xml:space="preserve">Road 3100.2 New Minor Arterial Rotokauri stage 1 </t>
  </si>
  <si>
    <t>Transport-Minor Arterial Network New</t>
  </si>
  <si>
    <t>TRN1152-T - Citywide</t>
  </si>
  <si>
    <t xml:space="preserve">Road 3100.4B New Minor Arterial Rotokauri stage 1 </t>
  </si>
  <si>
    <t>TRN1152-T - Rotokauri</t>
  </si>
  <si>
    <t xml:space="preserve">Road 3100.5A New Minor Arterial Rotokauri stage 1 </t>
  </si>
  <si>
    <t>TRN1081</t>
  </si>
  <si>
    <t xml:space="preserve">Road 3102.2 new collector Road Rotokauri industrial </t>
  </si>
  <si>
    <t>Transport-Collector Network New Via HCC</t>
  </si>
  <si>
    <t xml:space="preserve">Road 3111.1 New collector Rotokauri stage 1 </t>
  </si>
  <si>
    <t xml:space="preserve">Road 3114.2 New collector Rotokauri industrial </t>
  </si>
  <si>
    <t>TRN1097</t>
  </si>
  <si>
    <t xml:space="preserve">Road 3115.2 New collector Rotokauri stage 1 </t>
  </si>
  <si>
    <t xml:space="preserve">Road 3116.1 New collector Rotokauri stage 1 </t>
  </si>
  <si>
    <t>TRN1273-T - Citywide</t>
  </si>
  <si>
    <t>TRN1273-T - Peacocke 1</t>
  </si>
  <si>
    <t>TRN2154-T - Citywide</t>
  </si>
  <si>
    <t xml:space="preserve">Road 3123.1A New Minor Arterial Peacockes stage 1B HIF (Build with S2A) </t>
  </si>
  <si>
    <t>TRN2154-T - Peacocke 1</t>
  </si>
  <si>
    <t>TRN1006-T - Citywide</t>
  </si>
  <si>
    <t>TRN1006-T - Peacocke 2</t>
  </si>
  <si>
    <t xml:space="preserve">Road 3200.1 New major arterial land Peacockes stage 2B </t>
  </si>
  <si>
    <t>TRN1014-T - Citywide</t>
  </si>
  <si>
    <t>TRN1014-T - Peacocke 2</t>
  </si>
  <si>
    <t xml:space="preserve">Road 3200.5 New Major arterial Peacockes stage 2 </t>
  </si>
  <si>
    <t>TRN1062-T - Citywide</t>
  </si>
  <si>
    <t xml:space="preserve">Road 3200.6 New major arterial land Peacockes stage 2B </t>
  </si>
  <si>
    <t>TRN1062-T - Peacocke 2</t>
  </si>
  <si>
    <t xml:space="preserve">Road 3201.2 New collector Peacockes stage 2A </t>
  </si>
  <si>
    <t xml:space="preserve">Road 3203.2 new collector road Peacockes stage 1A </t>
  </si>
  <si>
    <t>TRN1073</t>
  </si>
  <si>
    <t xml:space="preserve">Road 3204.1 New collector Peacockes stage 2B </t>
  </si>
  <si>
    <t xml:space="preserve">Road 3204.2 New collector Peacockes stage 2B </t>
  </si>
  <si>
    <t xml:space="preserve">Road 3207.1 New Local Road upsizing Peacockes stage 2A </t>
  </si>
  <si>
    <t xml:space="preserve">Road 3208.1 New collector Peacockes stage 2A </t>
  </si>
  <si>
    <t xml:space="preserve">Road 3208.2 New collector Peacockes stage 2A </t>
  </si>
  <si>
    <t xml:space="preserve">Road 3208.3 New collector Peacockes stage 2A </t>
  </si>
  <si>
    <t>TRN1287</t>
  </si>
  <si>
    <t>TRN1044</t>
  </si>
  <si>
    <t>TRN1161-T - Citywide</t>
  </si>
  <si>
    <t>TRN1161-T - Peacocke 2</t>
  </si>
  <si>
    <t>TRN1268-T - Citywide</t>
  </si>
  <si>
    <t>TRN1268-T - Peacocke 2</t>
  </si>
  <si>
    <t>TRN1045</t>
  </si>
  <si>
    <t xml:space="preserve">Road 3213.1 New collector Peacockes stage 2A </t>
  </si>
  <si>
    <t>TRN1034</t>
  </si>
  <si>
    <t xml:space="preserve">Road 5396.1 North City Road Rototuna </t>
  </si>
  <si>
    <t>TRN1033</t>
  </si>
  <si>
    <t>TRN1315-T - Citywide</t>
  </si>
  <si>
    <t>TRN1315-T - Rototuna</t>
  </si>
  <si>
    <t>TRN1018-T - Citywide</t>
  </si>
  <si>
    <t xml:space="preserve">Road 5466.2 Borman Road Rototuna </t>
  </si>
  <si>
    <t>TRN1018-T - Rototuna</t>
  </si>
  <si>
    <t>TRN1017-T - Citywide</t>
  </si>
  <si>
    <t xml:space="preserve">Road 5466.4 Borman Road Rototuna </t>
  </si>
  <si>
    <t>TRN1017-T - Rototuna</t>
  </si>
  <si>
    <t>TRN1423-T - Citywide</t>
  </si>
  <si>
    <t xml:space="preserve">Road 5466.4.1 Borman Road Rototuna </t>
  </si>
  <si>
    <t>TRN1423-T - Rototuna</t>
  </si>
  <si>
    <t>TRN1023</t>
  </si>
  <si>
    <t xml:space="preserve">Road 6200.1 Realigned Onion Road </t>
  </si>
  <si>
    <t xml:space="preserve">Road 6200.3 Realigned Onion Road Link to Expressway </t>
  </si>
  <si>
    <t>TRN2121</t>
  </si>
  <si>
    <t xml:space="preserve">Rotokauri - Improve Walking &amp; Cycling Facilities </t>
  </si>
  <si>
    <t>TRN1248-T - Citywide</t>
  </si>
  <si>
    <t xml:space="preserve">Ruakura East transport corridor Major arterial Road 7000.2 </t>
  </si>
  <si>
    <t>TRN1248-T - Ruakura</t>
  </si>
  <si>
    <t>TRN1251-T - Citywide</t>
  </si>
  <si>
    <t>TRN1251-T - Ruakura</t>
  </si>
  <si>
    <t>TRN2116-T - Citywide</t>
  </si>
  <si>
    <t xml:space="preserve">Ruakura West (HCC Contribution) Road 7000.1 </t>
  </si>
  <si>
    <t>TRN2116-T - Ruakura</t>
  </si>
  <si>
    <t>TRN1265-T - Citywide</t>
  </si>
  <si>
    <t xml:space="preserve">Southern Links Major arterials designation provisions - Roads 3200, 3213, 0704, 0193, 0676 </t>
  </si>
  <si>
    <t>TRN1265-T - Peacocke 2</t>
  </si>
  <si>
    <t>TRN1266-T - Citywide</t>
  </si>
  <si>
    <t xml:space="preserve">Southern Links Minor Arterials designation provisions - Roads 3210, 0704 </t>
  </si>
  <si>
    <t>TRN1266-T - Peacocke 2</t>
  </si>
  <si>
    <t>TRN1168</t>
  </si>
  <si>
    <t xml:space="preserve">Transport Network Upgrade associated with Development </t>
  </si>
  <si>
    <t>TRN1028</t>
  </si>
  <si>
    <t>WW-Trunk Main</t>
  </si>
  <si>
    <t>WWC1071</t>
  </si>
  <si>
    <t xml:space="preserve">Fitzroy PS Upgrade and Diversion </t>
  </si>
  <si>
    <t>WW-Pumpstation and Rising Main</t>
  </si>
  <si>
    <t>WWN2102</t>
  </si>
  <si>
    <t xml:space="preserve">HIF - Northern Pipeline - Crosby to Cobham </t>
  </si>
  <si>
    <t>WWP2101</t>
  </si>
  <si>
    <t xml:space="preserve">Lorne PS Upgrade </t>
  </si>
  <si>
    <t>WWC1061</t>
  </si>
  <si>
    <t>WWC1060</t>
  </si>
  <si>
    <t>WW-Bulk Main</t>
  </si>
  <si>
    <t>WWC1085</t>
  </si>
  <si>
    <t>WWC1075</t>
  </si>
  <si>
    <t xml:space="preserve">Storage - Bremworth Ave (Stage 1) </t>
  </si>
  <si>
    <t>WW-Bulk Storage</t>
  </si>
  <si>
    <t>WWC1074</t>
  </si>
  <si>
    <t xml:space="preserve">Storage - Collins Rd PS (Stage 1) </t>
  </si>
  <si>
    <t>WWC1084</t>
  </si>
  <si>
    <t>WW-Treatment Plant</t>
  </si>
  <si>
    <t>WWP1030</t>
  </si>
  <si>
    <t xml:space="preserve">Upgrade/new wastewater in WW/W2 PS N12 Peacockes stage 2B </t>
  </si>
  <si>
    <t xml:space="preserve">Upgrade/new wastewater in WW/W2-1 Peacockes stage 2B </t>
  </si>
  <si>
    <t xml:space="preserve">Upgrade/new wastewater in WW/W2-2 Peacockes stage 2B </t>
  </si>
  <si>
    <t xml:space="preserve">Upgrade/new wastewater in WW/W2-20 Peacockes stage 2B </t>
  </si>
  <si>
    <t xml:space="preserve">Upgrade/new wastewater in WW/W2-21 Peacockes stage 2B </t>
  </si>
  <si>
    <t xml:space="preserve">Upgrade/new wastewater in WW/W2-3 Peacockes stage 2B </t>
  </si>
  <si>
    <t>WWC1010</t>
  </si>
  <si>
    <t xml:space="preserve">Upgrade/New wastewater WW/1125.2 in Rototuna </t>
  </si>
  <si>
    <t xml:space="preserve">Upgrade/New wastewater WW/1129.1 in Rototuna </t>
  </si>
  <si>
    <t>WWC1012</t>
  </si>
  <si>
    <t xml:space="preserve">Upgrade/New wastewater WW/1131.2 in Rototuna </t>
  </si>
  <si>
    <t xml:space="preserve">Upgrade/New wastewater WW/1204.1 PS in Rototuna </t>
  </si>
  <si>
    <t xml:space="preserve">Upgrade/New wastewater WW/3122.1 Rotokauri stage 1 </t>
  </si>
  <si>
    <t>WWC10041</t>
  </si>
  <si>
    <t>WWC10036</t>
  </si>
  <si>
    <t xml:space="preserve">Upgrade/New wastewater WW/3127.2 Rotokauri stage 1 </t>
  </si>
  <si>
    <t xml:space="preserve">Upgrade/New wastewater WW/3127.3 Rotokauri stage 1 </t>
  </si>
  <si>
    <t xml:space="preserve">Upgrade/New wastewater WW/3127.3A Rotokauri stage 1 </t>
  </si>
  <si>
    <t xml:space="preserve">Upgrade/New wastewater WW/3128.2 Rotokauri stage 1 </t>
  </si>
  <si>
    <t xml:space="preserve">Upgrade/New wastewater WW/3132.1 Rotokauri stage 1 </t>
  </si>
  <si>
    <t>WWC10017</t>
  </si>
  <si>
    <t>WWN1001</t>
  </si>
  <si>
    <t xml:space="preserve">Upgrade/New wastewater WW/3218.1 Rotokauri stage 1 </t>
  </si>
  <si>
    <t>WWP1044</t>
  </si>
  <si>
    <t xml:space="preserve">Upgrade/new wastewater WW/E1 PS N3 Peacockes stage 2 (HIF) </t>
  </si>
  <si>
    <t>WWP1037</t>
  </si>
  <si>
    <t xml:space="preserve">Upgrade/new wastewater WW/E1-1 Peacockes stage 2 (HIF) </t>
  </si>
  <si>
    <t>WWP1046</t>
  </si>
  <si>
    <t>WWP1018</t>
  </si>
  <si>
    <t xml:space="preserve">Upgrade/new wastewater WW/E1-4 Peacockes stage 2A </t>
  </si>
  <si>
    <t>WWP1039</t>
  </si>
  <si>
    <t>WWP1057</t>
  </si>
  <si>
    <t>WWP1006</t>
  </si>
  <si>
    <t xml:space="preserve">Upgrade/new wastewater WW/E2 PS N3 Peacockes stage 2A </t>
  </si>
  <si>
    <t xml:space="preserve">Upgrade/new wastewater WW/E2 PS N8 Peacockes stage 2A </t>
  </si>
  <si>
    <t xml:space="preserve">Upgrade/new wastewater WW/E2-5 Peacockes stage 2A </t>
  </si>
  <si>
    <t xml:space="preserve">Upgrade/new wastewater WW/E2-6 Peacockes stage 2A </t>
  </si>
  <si>
    <t xml:space="preserve">Upgrade/new wastewater WW/E2-7 Peacockes stage 2A </t>
  </si>
  <si>
    <t xml:space="preserve">Upgrade/new wastewater WW/W1 PS N17 Peacockes stage 1A </t>
  </si>
  <si>
    <t>WWP1019</t>
  </si>
  <si>
    <t xml:space="preserve">Upgrade/new wastewater WW/W1-1 Peacockes stage 2A </t>
  </si>
  <si>
    <t xml:space="preserve">Upgrade/new wastewater WW/W1-12 Peacockes stage 2A </t>
  </si>
  <si>
    <t xml:space="preserve">Upgrade/new wastewater WW/W1-16 Peacockes stage 1B </t>
  </si>
  <si>
    <t>WWP1020</t>
  </si>
  <si>
    <t>WWC10043-WW - Peacocke 1</t>
  </si>
  <si>
    <t xml:space="preserve">Upgrade/new wastewater WW/W1-21 Peacockes stage 1B </t>
  </si>
  <si>
    <t>WWC10043-WW - Peacocke 2</t>
  </si>
  <si>
    <t xml:space="preserve">Upgrade/new wastewater WW/W1-24 Peacockes stage 2C </t>
  </si>
  <si>
    <t>WWP1035</t>
  </si>
  <si>
    <t>WWP1042</t>
  </si>
  <si>
    <t>WWP1043</t>
  </si>
  <si>
    <t>WWP1038</t>
  </si>
  <si>
    <t>WWP1051</t>
  </si>
  <si>
    <t>WWP1050</t>
  </si>
  <si>
    <t>WWP1049</t>
  </si>
  <si>
    <t xml:space="preserve">Upgrade/new wastewater WW/W2 PS N9 Peacockes stage 2 (HIF) </t>
  </si>
  <si>
    <t>WWP1056</t>
  </si>
  <si>
    <t>WWP1053</t>
  </si>
  <si>
    <t xml:space="preserve">Upgrade/new wastewater WW/W2-11 Peacockes stage 2 (HIF) </t>
  </si>
  <si>
    <t>WWP1009</t>
  </si>
  <si>
    <t xml:space="preserve">Upgrade/new wastewater WW/W2-12 Peacockes stage 2A </t>
  </si>
  <si>
    <t xml:space="preserve">Upgrade/new wastewater WW/W2-13 Peacockes stage 2A </t>
  </si>
  <si>
    <t>WWP1048</t>
  </si>
  <si>
    <t xml:space="preserve">Upgrade/new wastewater WW/W2-16 Peacockes stage 2 (HIF) </t>
  </si>
  <si>
    <t xml:space="preserve">Upgrade/new wastewater WW/W2-17 Peacockes stage 2A </t>
  </si>
  <si>
    <t>WWP1003</t>
  </si>
  <si>
    <t xml:space="preserve">Upgrade/new wastewater WW/W2-19 Peacockes stage 2A </t>
  </si>
  <si>
    <t>WWP1041</t>
  </si>
  <si>
    <t xml:space="preserve">Upgrade/new wastewater WW/W2-4 Peacockes stage 2 (HIF) </t>
  </si>
  <si>
    <t>WWP1045</t>
  </si>
  <si>
    <t xml:space="preserve">Upgrade/new wastewater WW/W2-5 Peacockes stage 2 (HIF) </t>
  </si>
  <si>
    <t>WWP1040</t>
  </si>
  <si>
    <t>WWP1036</t>
  </si>
  <si>
    <t>WWP1013</t>
  </si>
  <si>
    <t xml:space="preserve">Upgrade/new wastewater WW/W2-8 Peacockes stage 2A </t>
  </si>
  <si>
    <t>WWP1055</t>
  </si>
  <si>
    <t xml:space="preserve">Upgrade/new wastewater WW/W3 PS N13 Peacockes stage 2C </t>
  </si>
  <si>
    <t>WWP1025</t>
  </si>
  <si>
    <t xml:space="preserve">Upgrade/new wastewater WW/W3-3 Peacockes stage 2C </t>
  </si>
  <si>
    <t xml:space="preserve">Upgrade/new wastewater WW/W3-4 Peacockes stage 2C </t>
  </si>
  <si>
    <t>WWM1002</t>
  </si>
  <si>
    <t>WWP1002-WW - Infill East</t>
  </si>
  <si>
    <t xml:space="preserve">Wastewater network upgrade - growth </t>
  </si>
  <si>
    <t>WWP1002-WW - Infill West</t>
  </si>
  <si>
    <t>WWN1018-WW - Infill East</t>
  </si>
  <si>
    <t>WWN1018-WW - Infill West</t>
  </si>
  <si>
    <t>WWC1072</t>
  </si>
  <si>
    <t xml:space="preserve">Western Interceptor - Upper Network </t>
  </si>
  <si>
    <t>WWC1073</t>
  </si>
  <si>
    <t xml:space="preserve">Western Interceptor Duplication - Mid Section </t>
  </si>
  <si>
    <t>WWP2104</t>
  </si>
  <si>
    <t xml:space="preserve">WW Strategic Bulk Storage Designations </t>
  </si>
  <si>
    <t>WSP2120</t>
  </si>
  <si>
    <t xml:space="preserve">Eastern Reservoirs Bulk Ring Mains - 2x 750mm (Peacocke) </t>
  </si>
  <si>
    <t>WS-Bulk Main</t>
  </si>
  <si>
    <t>WS-Distribution Main</t>
  </si>
  <si>
    <t>WSP1088</t>
  </si>
  <si>
    <t xml:space="preserve">Establish Pukete Zone </t>
  </si>
  <si>
    <t>WSP1084</t>
  </si>
  <si>
    <t xml:space="preserve">Hillcrest Booster PS </t>
  </si>
  <si>
    <t>WS-Reservior and Bulk Mains</t>
  </si>
  <si>
    <t>WSP1154</t>
  </si>
  <si>
    <t>WSP1139</t>
  </si>
  <si>
    <t xml:space="preserve">Upgrade/build new water mains in Ruakura </t>
  </si>
  <si>
    <t>WS-Trunk Main</t>
  </si>
  <si>
    <t>WSP1160</t>
  </si>
  <si>
    <t xml:space="preserve">Upgrade/Build new watermain WTR/1124.2 Rototuna </t>
  </si>
  <si>
    <t>WSP1010</t>
  </si>
  <si>
    <t xml:space="preserve">Upgrade/Build new watermain WTR/1130.1 Rototuna </t>
  </si>
  <si>
    <t>WSP1056</t>
  </si>
  <si>
    <t xml:space="preserve">Upgrade/Build new watermain WTR/3145.1 Rotokauri Stage 1 </t>
  </si>
  <si>
    <t xml:space="preserve">Upgrade/Build new watermains WTR/10120.1 Rotokauri industrial </t>
  </si>
  <si>
    <t>WSP1007</t>
  </si>
  <si>
    <t>WSP1024</t>
  </si>
  <si>
    <t>WSP1030</t>
  </si>
  <si>
    <t xml:space="preserve">Upgrade/Build new watermains WTR/2124.3 Peacockes stage 2 (HIF) </t>
  </si>
  <si>
    <t>WSP1022</t>
  </si>
  <si>
    <t xml:space="preserve">Upgrade/Build new watermains WTR/2125.1 Peacockes stage 2 (HIF) </t>
  </si>
  <si>
    <t xml:space="preserve">Upgrade/Build new watermains WTR/2130.1 Peacockes stage 2A </t>
  </si>
  <si>
    <t xml:space="preserve">Upgrade/Build new watermains WTR/2130.2 Peacockes stage 2A </t>
  </si>
  <si>
    <t xml:space="preserve">Upgrade/Build new watermains WTR/2130.3 Peacockes stage 2A </t>
  </si>
  <si>
    <t>WSP1028</t>
  </si>
  <si>
    <t>WSP1029</t>
  </si>
  <si>
    <t>WSP1026</t>
  </si>
  <si>
    <t>WSP1025</t>
  </si>
  <si>
    <t xml:space="preserve">Upgrade/Build new watermains WTR/2132.3 Peacockes stage 2 (HIF) </t>
  </si>
  <si>
    <t>WSP1023</t>
  </si>
  <si>
    <t xml:space="preserve">Upgrade/Build new watermains WTR/2132.4 Peacockes stage 2 (HIF) </t>
  </si>
  <si>
    <t>WSP1037</t>
  </si>
  <si>
    <t xml:space="preserve">Upgrade/Build new watermains WTR/2132.5 Peacockes stage 2A </t>
  </si>
  <si>
    <t xml:space="preserve">Upgrade/Build new watermains WTR/2135.5 Peacockes stage 2B </t>
  </si>
  <si>
    <t>WSP1035</t>
  </si>
  <si>
    <t xml:space="preserve">Upgrade/Build new watermains WTR/2135.6 Peacockes stage 2B </t>
  </si>
  <si>
    <t xml:space="preserve">Upgrade/Build new watermains WTR/3129.3 Rotokauri stage 1 </t>
  </si>
  <si>
    <t xml:space="preserve">Upgrade/Build new watermains WTR/3130.1 Rotokauri stage 1 </t>
  </si>
  <si>
    <t xml:space="preserve">Upgrade/Build new watermains WTR/3131.1 Rotokauri stage 1 </t>
  </si>
  <si>
    <t xml:space="preserve">Upgrade/Build new watermains WTR/3131.2 Rotokauri stage 1 </t>
  </si>
  <si>
    <t>WSP1027</t>
  </si>
  <si>
    <t>WSP1110</t>
  </si>
  <si>
    <t>WS-Treatment Plant</t>
  </si>
  <si>
    <t xml:space="preserve">Waiora 3 - Compliance/Resilience </t>
  </si>
  <si>
    <t>WSP1116</t>
  </si>
  <si>
    <t>WSP1117</t>
  </si>
  <si>
    <t>CBL1001</t>
  </si>
  <si>
    <t xml:space="preserve">Hamilton Park Cemetery Burial and Ash Lawn Development Programme </t>
  </si>
  <si>
    <t xml:space="preserve">Rototuna Village Community Facilities </t>
  </si>
  <si>
    <t>CECARENA</t>
  </si>
  <si>
    <t>Claudelands Arena Construction (524-CECARENA)</t>
  </si>
  <si>
    <t>City Prosperity</t>
  </si>
  <si>
    <t>CEMASH</t>
  </si>
  <si>
    <t>Ash Burial Extention</t>
  </si>
  <si>
    <t>Community Services</t>
  </si>
  <si>
    <t>CEMBURIAL</t>
  </si>
  <si>
    <t>Burial Lawn Extention</t>
  </si>
  <si>
    <t>CREMATOR</t>
  </si>
  <si>
    <t>New Cremator</t>
  </si>
  <si>
    <t>NEWCREM</t>
  </si>
  <si>
    <t>WWTHERAPY</t>
  </si>
  <si>
    <t>Hydrotherapy Pool</t>
  </si>
  <si>
    <t>Arts &amp; Recreation</t>
  </si>
  <si>
    <t>ZEXHIBIT</t>
  </si>
  <si>
    <t>Zoo Exhibit Programme</t>
  </si>
  <si>
    <t>Peacocke Network Stage Two - Community/Sports Park</t>
  </si>
  <si>
    <t xml:space="preserve">River Plan </t>
  </si>
  <si>
    <t>Clyde Park Cricket Block &amp; Infrastructure</t>
  </si>
  <si>
    <t>ICMP Development</t>
  </si>
  <si>
    <t>ICMP Future Projects</t>
  </si>
  <si>
    <t>Kirikiriroa</t>
  </si>
  <si>
    <t>Mangaheka</t>
  </si>
  <si>
    <t xml:space="preserve">Mangakotukutuku </t>
  </si>
  <si>
    <t>Stormwater Masterplan V2</t>
  </si>
  <si>
    <t>Te Awa o Katapaki</t>
  </si>
  <si>
    <t>Te Rapa North ICMP</t>
  </si>
  <si>
    <t>Whatawhiriwhiri</t>
  </si>
  <si>
    <t>SW Upsize Programme</t>
  </si>
  <si>
    <t>North City</t>
  </si>
  <si>
    <t>Tasman Road Upgrade</t>
  </si>
  <si>
    <t>Transport Upsizing Programme - Citywide</t>
  </si>
  <si>
    <t>Rotokauri Park and Ride</t>
  </si>
  <si>
    <t>Borman Rd East Ext S1 - WW1124.1</t>
  </si>
  <si>
    <t>Dinsdale SPS Optimisation</t>
  </si>
  <si>
    <t>DMAs - Fairfield Reservoir Zone</t>
  </si>
  <si>
    <t>Borman Rd East Ext S1 - Water 1126.1/1126.2</t>
  </si>
  <si>
    <t>DMAs - Newcastle Reservoir Zone</t>
  </si>
  <si>
    <t>452 BP Biking Connectivity Projects</t>
  </si>
  <si>
    <t>Biking Plan Central City</t>
  </si>
  <si>
    <t>Integrated Transport Modes</t>
  </si>
  <si>
    <t>341 Minor Improvements</t>
  </si>
  <si>
    <t>PPD1005-Citywide</t>
  </si>
  <si>
    <t>PPD1005-Peacocke 2</t>
  </si>
  <si>
    <t>PDP1001</t>
  </si>
  <si>
    <t>RPE1001</t>
  </si>
  <si>
    <t>SPD1003-Rotokauri</t>
  </si>
  <si>
    <t>SPD1003-Citywide</t>
  </si>
  <si>
    <t>SAR1001-Rototuna</t>
  </si>
  <si>
    <t>SAR1001-Citywide</t>
  </si>
  <si>
    <t>SPD1001-Citywide</t>
  </si>
  <si>
    <t>SPD1001-Rototuna</t>
  </si>
  <si>
    <t>SWI1069</t>
  </si>
  <si>
    <t>ICM1002-ICMP Development-SW - Chartwell</t>
  </si>
  <si>
    <t>ICM1002-ICMP Future Projects-SW - Chartwell</t>
  </si>
  <si>
    <t>ICM1002-Stormwater Masterplan V2-SW - Chartwell</t>
  </si>
  <si>
    <t>SWI1051</t>
  </si>
  <si>
    <t>SWI1006</t>
  </si>
  <si>
    <t>SWI1009</t>
  </si>
  <si>
    <t>SWI1032</t>
  </si>
  <si>
    <t>SWI1035</t>
  </si>
  <si>
    <t>SWI1046</t>
  </si>
  <si>
    <t>ICM1002-ICMP Development-SW - Peacocke</t>
  </si>
  <si>
    <t>ICM1002-ICMP Future Projects-SW - Peacocke</t>
  </si>
  <si>
    <t>ICM1002-Stormwater Masterplan V2-SW - Peacocke</t>
  </si>
  <si>
    <t>ICM1002-ICMP Development-SW - St Andrews</t>
  </si>
  <si>
    <t>ICM1002-ICMP Future Projects-SW - St Andrews</t>
  </si>
  <si>
    <t>ICM1002-Stormwater Masterplan V2-SW - St Andrews</t>
  </si>
  <si>
    <t>ICM1002-ICMP Development-SW - Te Awa o Katapaki</t>
  </si>
  <si>
    <t>ICM1002-ICMP Future Projects-SW - Te Awa o Katapaki</t>
  </si>
  <si>
    <t>ICM1002-Stormwater Masterplan V2-SW - Te Awa o Katapaki</t>
  </si>
  <si>
    <t>ICM1002-ICMP Development-SW - Hamilton East</t>
  </si>
  <si>
    <t>ICM1002-ICMP Future Projects-SW - Hamilton East</t>
  </si>
  <si>
    <t>ICM1002-Stormwater Masterplan V2-SW - Hamilton East</t>
  </si>
  <si>
    <t>ICM1002-ICMP Development-SW - Kirikiriroa</t>
  </si>
  <si>
    <t>ICM1002-ICMP Future Projects-SW - Kirikiriroa</t>
  </si>
  <si>
    <t>ICM1002-Stormwater Masterplan V2-SW - Kirikiriroa</t>
  </si>
  <si>
    <t>ICM1002-ICMP Development-SW - City Centre</t>
  </si>
  <si>
    <t>ICM1002-ICMP Future Projects-SW - City Centre</t>
  </si>
  <si>
    <t>ICM1002-Stormwater Masterplan V2-SW - City Centre</t>
  </si>
  <si>
    <t>ICM1002-ICMP Development-SW - Lake Rotokauri</t>
  </si>
  <si>
    <t>ICM1002-ICMP Future Projects-SW - Lake Rotokauri</t>
  </si>
  <si>
    <t>ICM1002-Stormwater Masterplan V2-SW - Lake Rotokauri</t>
  </si>
  <si>
    <t>ICM1002-ICMP Development-SW - Mangaonua</t>
  </si>
  <si>
    <t>ICM1002-ICMP Future Projects-SW - Mangaonua</t>
  </si>
  <si>
    <t>ICM1002-Stormwater Masterplan V2-SW - Mangaonua</t>
  </si>
  <si>
    <t>ICM1002-ICMP Development-SW - Ohote</t>
  </si>
  <si>
    <t>ICM1002-ICMP Future Projects-SW - Ohote</t>
  </si>
  <si>
    <t>ICM1002-Stormwater Masterplan V2-SW - Ohote</t>
  </si>
  <si>
    <t>ICM1002-ICMP Development-SW - Mangaheka</t>
  </si>
  <si>
    <t>ICM1002-ICMP Future Projects-SW - Mangaheka</t>
  </si>
  <si>
    <t>ICM1002-Stormwater Masterplan V2-SW - Mangaheka</t>
  </si>
  <si>
    <t>ICM1002-ICMP Development-SW - Mangakotukutuku</t>
  </si>
  <si>
    <t>ICM1002-ICMP Future Projects-SW - Mangakotukutuku</t>
  </si>
  <si>
    <t>ICM1002-Stormwater Masterplan V2-SW - Mangakotukutuku</t>
  </si>
  <si>
    <t>ICM1002-ICMP Development-SW - Waitawhiriwhiri</t>
  </si>
  <si>
    <t>ICM1002-ICMP Future Projects-SW - Waitawhiriwhiri</t>
  </si>
  <si>
    <t>ICM1002-Stormwater Masterplan V2-SW - Waitawhiriwhiri</t>
  </si>
  <si>
    <t>TRN1202</t>
  </si>
  <si>
    <t>TRN1150</t>
  </si>
  <si>
    <t>TRN1153-T - Rotokauri</t>
  </si>
  <si>
    <t>TRN1153-T - Citywide</t>
  </si>
  <si>
    <t>TRN1155-T - Rotokauri</t>
  </si>
  <si>
    <t>TRN1022</t>
  </si>
  <si>
    <t>TRN1032</t>
  </si>
  <si>
    <t>TRN1136</t>
  </si>
  <si>
    <t>TRN1133</t>
  </si>
  <si>
    <t>TRN1019-T - Rototuna</t>
  </si>
  <si>
    <t>TRN1155-T - Citywide</t>
  </si>
  <si>
    <t>TRN1019-T - Citywide</t>
  </si>
  <si>
    <t>TRN1168-T - Citywide</t>
  </si>
  <si>
    <t>TRN1168-T - Infill</t>
  </si>
  <si>
    <t>TRN1244</t>
  </si>
  <si>
    <t>TRN1281</t>
  </si>
  <si>
    <t>TRN1274-T - Peacocke 1</t>
  </si>
  <si>
    <t>TRN1274-T - Citywide</t>
  </si>
  <si>
    <t>TRN1262</t>
  </si>
  <si>
    <t>TRN1053-T - Citywide</t>
  </si>
  <si>
    <t>TRN1008-T - Peacocke 2</t>
  </si>
  <si>
    <t>TRN1055-T - Peacocke 2</t>
  </si>
  <si>
    <t>TRN1008-T - Citywide</t>
  </si>
  <si>
    <t>TRN1054-T - Peacocke 2</t>
  </si>
  <si>
    <t>TRN1053-T - Peacocke 2</t>
  </si>
  <si>
    <t>TRN1055-T - Citywide</t>
  </si>
  <si>
    <t>TRN1054-T - Citywide</t>
  </si>
  <si>
    <t>TRN1049</t>
  </si>
  <si>
    <t>WWC1007</t>
  </si>
  <si>
    <t>WWC1003</t>
  </si>
  <si>
    <t>WWC1008</t>
  </si>
  <si>
    <t>WWC10032</t>
  </si>
  <si>
    <t>WWC10046</t>
  </si>
  <si>
    <t>WWC1073-WW - Infill West</t>
  </si>
  <si>
    <t>WWC1070-WW - Temple View</t>
  </si>
  <si>
    <t>WWC1073-WW - Temple View</t>
  </si>
  <si>
    <t>WWC1070-WW - Infill West</t>
  </si>
  <si>
    <t>WWT1007</t>
  </si>
  <si>
    <t>WWC1091</t>
  </si>
  <si>
    <t>WSP1083</t>
  </si>
  <si>
    <t>WSP1018</t>
  </si>
  <si>
    <t>WSP1019</t>
  </si>
  <si>
    <t>WSP1016</t>
  </si>
  <si>
    <t>WSP1067</t>
  </si>
  <si>
    <t>WSP1014</t>
  </si>
  <si>
    <t>WSP1003</t>
  </si>
  <si>
    <t>WSP1132</t>
  </si>
  <si>
    <t>WSP1155</t>
  </si>
  <si>
    <t>WSP1156</t>
  </si>
  <si>
    <t>WSP1157</t>
  </si>
  <si>
    <t>WSP1069</t>
  </si>
  <si>
    <t>WSP1071</t>
  </si>
  <si>
    <t>WSP1151</t>
  </si>
  <si>
    <t>WSP1120</t>
  </si>
  <si>
    <t>WSP1147</t>
  </si>
  <si>
    <t>TRN1232-T - Citywide</t>
  </si>
  <si>
    <t>TRN1232-T - Infill</t>
  </si>
  <si>
    <t>TRN1195-T - Citywide</t>
  </si>
  <si>
    <t>TRN1195-T - Infill</t>
  </si>
  <si>
    <t>TRN1282-T - Citywide</t>
  </si>
  <si>
    <t>TRN1282-T - Infill</t>
  </si>
  <si>
    <t>TRN1278-T - Citywide</t>
  </si>
  <si>
    <t>TRN1278-T - Infill</t>
  </si>
  <si>
    <t>TRN1308-T - Citywide</t>
  </si>
  <si>
    <t>TRN1308-T - Infill</t>
  </si>
  <si>
    <t>TRN1227-T - Citywide</t>
  </si>
  <si>
    <t>TRN1227-T - Infill</t>
  </si>
  <si>
    <t>TRN1183-T - Citywide</t>
  </si>
  <si>
    <t>TRN1183-T - Rotokauri</t>
  </si>
  <si>
    <t xml:space="preserve">Peacocke Stage 2 - Sports Parks and Reserve Land Acquisition and Development. </t>
  </si>
  <si>
    <t xml:space="preserve">Play Spaces Programme </t>
  </si>
  <si>
    <t>SWI2165</t>
  </si>
  <si>
    <t xml:space="preserve">Rotokauri Stormwater Rotokauri Swale Consent and Design </t>
  </si>
  <si>
    <t xml:space="preserve">Borman Road Stormwater </t>
  </si>
  <si>
    <t>TRN1298-T - Citywide</t>
  </si>
  <si>
    <t xml:space="preserve">452 Tristram/Collingwood Upgrade Traffic Signals </t>
  </si>
  <si>
    <t>TRN1298-T - Infill West</t>
  </si>
  <si>
    <t>TRN2139</t>
  </si>
  <si>
    <t xml:space="preserve">Alexandra Street Upgrade - Hood to Collingwood </t>
  </si>
  <si>
    <t>TRN1244-T - Citywide</t>
  </si>
  <si>
    <t xml:space="preserve">Gordonton/Puketaha Intersection </t>
  </si>
  <si>
    <t>TRN1244-T - Rototuna</t>
  </si>
  <si>
    <t>TRN2133</t>
  </si>
  <si>
    <t xml:space="preserve">Ward Street - Tristram to Anglesea </t>
  </si>
  <si>
    <t>WWT1006</t>
  </si>
  <si>
    <t xml:space="preserve">Upgrade WW Treatment Plant (Pukete 3) c </t>
  </si>
  <si>
    <t>ICM1002-Kirikiriroa</t>
  </si>
  <si>
    <t>ICM1002-Mangaheka</t>
  </si>
  <si>
    <t>ICM1002-Te Awa o Katapaki</t>
  </si>
  <si>
    <t>ICM1002-Te Rapa North ICMP</t>
  </si>
  <si>
    <t>ICM1002-Whatawhiriwhiri</t>
  </si>
  <si>
    <t>Reserve Land Purchase / Contracted Purchases</t>
  </si>
  <si>
    <t>Peacocke Network Stage One - Neighbourhood Parks</t>
  </si>
  <si>
    <t>Peacocke Network Stage Two - Natural Areas</t>
  </si>
  <si>
    <t>PPD1002 - Peacocke 2</t>
  </si>
  <si>
    <t>PPD1002 - Citywide</t>
  </si>
  <si>
    <t>Stormwater Development Upsizing - Waters</t>
  </si>
  <si>
    <t xml:space="preserve">HIF Group 2 - Peacocke Land Budget </t>
  </si>
  <si>
    <t>Southern Links Designation Provisions</t>
  </si>
  <si>
    <t xml:space="preserve">HIF Group 3 - Peacocke Land Budget </t>
  </si>
  <si>
    <t>Kirikiriroa -Catchment Erosion control</t>
  </si>
  <si>
    <t>Mangaheka -Catchment Erosion control</t>
  </si>
  <si>
    <t>SWE1006</t>
  </si>
  <si>
    <t>Mangaonua - Catchment Erosion control</t>
  </si>
  <si>
    <t>Waitawhiriwhiri -Catchment Erosion control</t>
  </si>
  <si>
    <t>WWC1064</t>
  </si>
  <si>
    <t xml:space="preserve">Peacockes Transfer PS &amp; RM (Stage 1) </t>
  </si>
  <si>
    <t xml:space="preserve">Peacockes Transfer PS (Stage 2) </t>
  </si>
  <si>
    <t>WWC1065</t>
  </si>
  <si>
    <t xml:space="preserve">Storage - Bremworth Ave (Stage 2) </t>
  </si>
  <si>
    <t>Biking Plan School Link PT and Cycleway</t>
  </si>
  <si>
    <t xml:space="preserve">Public Transport Mode Shift - Corridor Priority </t>
  </si>
  <si>
    <t>TRN2166-Te Rapa North</t>
  </si>
  <si>
    <t>TRN2166-Rotokauri</t>
  </si>
  <si>
    <t>TRN2165-Te Rapa North</t>
  </si>
  <si>
    <t>TRN2165-Rotokauri</t>
  </si>
  <si>
    <t xml:space="preserve">Public Transport Mode Shift - Intersection Priority </t>
  </si>
  <si>
    <t>Te Awa Path</t>
  </si>
  <si>
    <t>Biking Plan University Route</t>
  </si>
  <si>
    <t xml:space="preserve">Upgrade/New Stormwater SW/836 Rotokauri stage 1 </t>
  </si>
  <si>
    <t xml:space="preserve">Upgrade/New Stormwater SW/837 Rotokauri stage 1 </t>
  </si>
  <si>
    <t>TRN1134</t>
  </si>
  <si>
    <t xml:space="preserve">Road 3112.2 old Te Kowhai Road Rotokauri industrial </t>
  </si>
  <si>
    <t xml:space="preserve">HIF Group 4a - Peacocke Land Budget </t>
  </si>
  <si>
    <t>Borman Rd East Ext S1- WTR1126.1 &amp; WTR1126.2</t>
  </si>
  <si>
    <t>WWC1076</t>
  </si>
  <si>
    <t xml:space="preserve">Storage - Howell &amp; Morris (Stage 2) </t>
  </si>
  <si>
    <t>WWN1015</t>
  </si>
  <si>
    <t xml:space="preserve">Upgrade/New wastewater in Templeview </t>
  </si>
  <si>
    <t>WWN1012</t>
  </si>
  <si>
    <t xml:space="preserve">Upgrade/New wastewater WW/3212.1 Rotokauri stage 2 </t>
  </si>
  <si>
    <t>Wastewater Development Upsizing - Waters</t>
  </si>
  <si>
    <t>General Strategic Upgrades and Development Upsizing</t>
  </si>
  <si>
    <t>WSP1082</t>
  </si>
  <si>
    <t xml:space="preserve">Connecting Fairfield Reservoir filling line to Bulkmain </t>
  </si>
  <si>
    <t>WSP1133</t>
  </si>
  <si>
    <t xml:space="preserve">Connection between bulk &amp; Ham south &amp; twin pipe </t>
  </si>
  <si>
    <t>WSP1112</t>
  </si>
  <si>
    <t xml:space="preserve">Rotokauri East of Te Wetini DR </t>
  </si>
  <si>
    <t>WSP1113</t>
  </si>
  <si>
    <t xml:space="preserve">Rotokauri Northward of Rotokauri Rd </t>
  </si>
  <si>
    <t>Waters Development Upsizing - Waters</t>
  </si>
  <si>
    <t>P00114</t>
  </si>
  <si>
    <t>P00176</t>
  </si>
  <si>
    <t>P00178</t>
  </si>
  <si>
    <t>P00182</t>
  </si>
  <si>
    <t>P00236 -  Citywide</t>
  </si>
  <si>
    <t>P00236 -  Peacocke 2</t>
  </si>
  <si>
    <t>P00294</t>
  </si>
  <si>
    <t>P00310 -  Citywide</t>
  </si>
  <si>
    <t>P00310 -  Rotokauri</t>
  </si>
  <si>
    <t>P00337</t>
  </si>
  <si>
    <t>P00375</t>
  </si>
  <si>
    <t>P00379</t>
  </si>
  <si>
    <t xml:space="preserve">Road 3005.3 New collector Turakina Rise </t>
  </si>
  <si>
    <t>P00446</t>
  </si>
  <si>
    <t>P00475</t>
  </si>
  <si>
    <t xml:space="preserve">Upgrade Pukete Wastewater Treatment Plant </t>
  </si>
  <si>
    <t>P00581</t>
  </si>
  <si>
    <t xml:space="preserve">Water Supply Network Master Plan </t>
  </si>
  <si>
    <t>P00583</t>
  </si>
  <si>
    <t xml:space="preserve">Wastewater Network Master Plan </t>
  </si>
  <si>
    <t>P00786</t>
  </si>
  <si>
    <t xml:space="preserve">Wastewater Bulk Storage - Collins Rd Pump Station (Stage 1) </t>
  </si>
  <si>
    <t>P00964</t>
  </si>
  <si>
    <t xml:space="preserve">LCLR - Public Transport Improvements Programme A </t>
  </si>
  <si>
    <t>P01161</t>
  </si>
  <si>
    <t>P00767</t>
  </si>
  <si>
    <t>P03504</t>
  </si>
  <si>
    <t xml:space="preserve">C1. Wastewater Strategic Storage &amp; Pressure Main Back to the Existing Far Eastern Interceptor INFLATION </t>
  </si>
  <si>
    <t>P03507</t>
  </si>
  <si>
    <t xml:space="preserve">Strategic Water Line </t>
  </si>
  <si>
    <t xml:space="preserve">Bikes on Pipes </t>
  </si>
  <si>
    <t>P01009</t>
  </si>
  <si>
    <t xml:space="preserve">St Andrews Catchment - Flood Management </t>
  </si>
  <si>
    <t>P04467</t>
  </si>
  <si>
    <t xml:space="preserve">PNI Wastewater Stage 1 Upsize Reallocation </t>
  </si>
  <si>
    <t>P04468</t>
  </si>
  <si>
    <t xml:space="preserve">PNI Wastewater Stage 2 Upsize Reallocation </t>
  </si>
  <si>
    <t>P00789</t>
  </si>
  <si>
    <t xml:space="preserve">Te Anau/Split Wastewater Pumpstation Upgrade &amp; Diversion </t>
  </si>
  <si>
    <t>P01304</t>
  </si>
  <si>
    <t xml:space="preserve">2nd Water Treatment Plant </t>
  </si>
  <si>
    <t>P04371 - SW - Chartwell</t>
  </si>
  <si>
    <t xml:space="preserve">Strategic Network Upgrades - Residual Programme </t>
  </si>
  <si>
    <t>P04371 - SW - City Centre</t>
  </si>
  <si>
    <t>P04371 - SW - Hamilton East</t>
  </si>
  <si>
    <t>P04371 - SW - Kirikiriroa</t>
  </si>
  <si>
    <t>P04371 - SW - Mangakotukutuku</t>
  </si>
  <si>
    <t>P04371 - SW - St Andrews</t>
  </si>
  <si>
    <t>P04371 - SW - Te Awa o Katapaki</t>
  </si>
  <si>
    <t>P04371 - SW - Waitawhiriwhiri</t>
  </si>
  <si>
    <t>P04368 - SW - Chartwell</t>
  </si>
  <si>
    <t xml:space="preserve">Brownfield Stormwater Management - Residual Programme </t>
  </si>
  <si>
    <t>P01206</t>
  </si>
  <si>
    <t xml:space="preserve">Wastewater Network - Proactive Upgrades for Intensification </t>
  </si>
  <si>
    <t>P01254</t>
  </si>
  <si>
    <t xml:space="preserve">Water Supply Proactive intensification (Central City) </t>
  </si>
  <si>
    <t>P00808</t>
  </si>
  <si>
    <t xml:space="preserve">Ruakura Water Supply 21ML Reservoir online in 2031 - Number 2 </t>
  </si>
  <si>
    <t>P04339</t>
  </si>
  <si>
    <t xml:space="preserve">Ruakiwi Water Supply 30ML Reservoir No.2 - 2036 </t>
  </si>
  <si>
    <t>P03767 - SW - Hamilton East</t>
  </si>
  <si>
    <t xml:space="preserve">Citywide Erosion Control Programme - Residual Programme </t>
  </si>
  <si>
    <t>P03767 - SW - Kirikiriroa</t>
  </si>
  <si>
    <t>P03767 - SW - Mangaheka</t>
  </si>
  <si>
    <t>P03767 - SW - Te Awa o Katapaki</t>
  </si>
  <si>
    <t>P03767 - SW - Chartwell</t>
  </si>
  <si>
    <t>P03767 - SW - St Andrews</t>
  </si>
  <si>
    <t>P03767 - SW - Waitawhiriwhiri</t>
  </si>
  <si>
    <t>P01305</t>
  </si>
  <si>
    <t xml:space="preserve">Water Treatment Plant Inlet Structure Upgrade </t>
  </si>
  <si>
    <t xml:space="preserve">Hillcrest Zone Implementation </t>
  </si>
  <si>
    <t>P00958</t>
  </si>
  <si>
    <t xml:space="preserve">LCLR - Road to Zero Programme A </t>
  </si>
  <si>
    <t>P00390 -  Citywide</t>
  </si>
  <si>
    <t>P00390 -  Ruakura</t>
  </si>
  <si>
    <t>P00585 - SW - Chartwell</t>
  </si>
  <si>
    <t xml:space="preserve">Stormwater Integrated Catchment Management Plan (ICMP) program </t>
  </si>
  <si>
    <t>P00585 - SW - City Centre</t>
  </si>
  <si>
    <t>P00585 - SW - Hamilton East</t>
  </si>
  <si>
    <t>P00585 - SW - Kirikiriroa</t>
  </si>
  <si>
    <t>P00585 - SW - Lake Rotokauri</t>
  </si>
  <si>
    <t>P00585 - SW - Mangaheka</t>
  </si>
  <si>
    <t>P00585 - SW - Mangakotukutuku</t>
  </si>
  <si>
    <t>P00585 - SW - Mangaonua</t>
  </si>
  <si>
    <t>P00585 - SW - Ohote</t>
  </si>
  <si>
    <t>P00585 - SW - Peacocke</t>
  </si>
  <si>
    <t>P00585 - SW - St Andrews</t>
  </si>
  <si>
    <t>P00585 - SW - Te Awa o Katapaki</t>
  </si>
  <si>
    <t>P00585 - SW - Te Rapa Stream</t>
  </si>
  <si>
    <t>P00585 - SW - Waitawhiriwhiri</t>
  </si>
  <si>
    <t>P00585 - SW - Western Heights</t>
  </si>
  <si>
    <t>P00794</t>
  </si>
  <si>
    <t xml:space="preserve">Wastewater Storage - Eastern Interceptor Upper Section (Stage 1) </t>
  </si>
  <si>
    <t>P00795</t>
  </si>
  <si>
    <t xml:space="preserve">Wastewater Bulk Storage - Eastern Interceptor Mid-Section (Stage 1) </t>
  </si>
  <si>
    <t>P04692</t>
  </si>
  <si>
    <t xml:space="preserve">452 Biking and Micromobility Strategic Routes Programme A </t>
  </si>
  <si>
    <t>P04695</t>
  </si>
  <si>
    <t xml:space="preserve">LCLR - PT Improvements - High Frequency Routes - Strategic </t>
  </si>
  <si>
    <t>P00784</t>
  </si>
  <si>
    <t xml:space="preserve">Upper Western Network - Kahikatea/Greenwood All Weather PS and Rising Mains </t>
  </si>
  <si>
    <t>P00575</t>
  </si>
  <si>
    <t>P00787</t>
  </si>
  <si>
    <t xml:space="preserve">Wastewater Bulk Storage - Western Interceptor Mid Section (Stage 1) </t>
  </si>
  <si>
    <t>P04694 -  Citywide</t>
  </si>
  <si>
    <t xml:space="preserve">452 Eastern Pathways - School Link (Te Aroha St, Ruakura Rd) </t>
  </si>
  <si>
    <t>P04694 -  Infill East</t>
  </si>
  <si>
    <t>P04780 -  Citywide</t>
  </si>
  <si>
    <t>P04780 -  Peacocke 2</t>
  </si>
  <si>
    <t>P00193 - SW - Chartwell</t>
  </si>
  <si>
    <t>P00193 - SW - City Centre</t>
  </si>
  <si>
    <t>P00193 - SW - Hamilton East</t>
  </si>
  <si>
    <t>P00193 - SW - Kirikiriroa</t>
  </si>
  <si>
    <t>P00193 - SW - Lake Rotokauri</t>
  </si>
  <si>
    <t>P00193 - SW - Mangaheka</t>
  </si>
  <si>
    <t>P00193 - SW - Mangakotukutuku</t>
  </si>
  <si>
    <t>P00193 - SW - Mangaonua</t>
  </si>
  <si>
    <t>P00193 - SW - Ohote</t>
  </si>
  <si>
    <t>P00193 - SW - Peacocke</t>
  </si>
  <si>
    <t>P00193 - SW - St Andrews</t>
  </si>
  <si>
    <t>P00193 - SW - Te Awa o Katapaki</t>
  </si>
  <si>
    <t>P00193 - SW - Te Rapa Stream</t>
  </si>
  <si>
    <t>P00193 - SW - Waitawhiriwhiri</t>
  </si>
  <si>
    <t>P00193 - SW - Western Heights</t>
  </si>
  <si>
    <t>P00150</t>
  </si>
  <si>
    <t>P00394 -  Citywide</t>
  </si>
  <si>
    <t>P00394 -  Ruakura</t>
  </si>
  <si>
    <t>P00802</t>
  </si>
  <si>
    <t xml:space="preserve">Wastewater Bulk Storage - Eastern Interceptor Hillcrest (Stage 1) </t>
  </si>
  <si>
    <t>P00282 -  Citywide</t>
  </si>
  <si>
    <t>P00282 -  Peacocke 2</t>
  </si>
  <si>
    <t>P04531</t>
  </si>
  <si>
    <t xml:space="preserve">Transport Network - Proactive Upgrades for Intensification </t>
  </si>
  <si>
    <t>P00987</t>
  </si>
  <si>
    <t xml:space="preserve">Upper Western Network: New All Weather PS and Rising Mains (Lorne/Normandy) </t>
  </si>
  <si>
    <t>P00966</t>
  </si>
  <si>
    <t xml:space="preserve">LCLR - Walking Programme A </t>
  </si>
  <si>
    <t>P00509</t>
  </si>
  <si>
    <t xml:space="preserve">Water Network Upgrade - Growth </t>
  </si>
  <si>
    <t>P00117</t>
  </si>
  <si>
    <t>P00416 -  Infill East</t>
  </si>
  <si>
    <t>P00416 -  Infill West</t>
  </si>
  <si>
    <t>P00975 -  Citywide</t>
  </si>
  <si>
    <t xml:space="preserve">LCLR - Local Roads Programme A </t>
  </si>
  <si>
    <t>P04737</t>
  </si>
  <si>
    <t xml:space="preserve">Ranfurly Gully Wastewater Pipe realignment </t>
  </si>
  <si>
    <t>P00152</t>
  </si>
  <si>
    <t>P00986</t>
  </si>
  <si>
    <t xml:space="preserve">Upper Western Network: New Storage, Pre-Treatment and Controlled Discharge (Lorne/Normandy) </t>
  </si>
  <si>
    <t>P04729</t>
  </si>
  <si>
    <t xml:space="preserve">Community Library Hub (Hillcrest) Programme A </t>
  </si>
  <si>
    <t>P00205</t>
  </si>
  <si>
    <t>P00151</t>
  </si>
  <si>
    <t xml:space="preserve">Road 3212.2 Peacockes stage 2 </t>
  </si>
  <si>
    <t>P01010</t>
  </si>
  <si>
    <t>P00371</t>
  </si>
  <si>
    <t>P04779</t>
  </si>
  <si>
    <t>P01069 -  Citywide</t>
  </si>
  <si>
    <t>P01069 -  Te Rapa North</t>
  </si>
  <si>
    <t>P01074</t>
  </si>
  <si>
    <t xml:space="preserve">Road 6300.3 New Collector </t>
  </si>
  <si>
    <t>P04366</t>
  </si>
  <si>
    <t xml:space="preserve">Brownfield Stormwater Management - Waitawhiriwhiri / Frankton Treatment </t>
  </si>
  <si>
    <t>P04522</t>
  </si>
  <si>
    <t xml:space="preserve">Bus Rapid Transit Business Cases </t>
  </si>
  <si>
    <t xml:space="preserve">Road 0704.6 Peacockes Road Peacockes stage 1A </t>
  </si>
  <si>
    <t>P00149</t>
  </si>
  <si>
    <t>P00361 -  Citywide</t>
  </si>
  <si>
    <t xml:space="preserve">Road 0789.1 River Road Rototuna </t>
  </si>
  <si>
    <t>P00361 -  Rototuna</t>
  </si>
  <si>
    <t>P00254 -  Citywide</t>
  </si>
  <si>
    <t>P00254 -  Peacocke 2</t>
  </si>
  <si>
    <t>P04745 -  Citywide</t>
  </si>
  <si>
    <t xml:space="preserve">Road 3101.2a Te Kowhai Road East Rotokauri industrial </t>
  </si>
  <si>
    <t>P04745 -  Rotokauri</t>
  </si>
  <si>
    <t>P01230</t>
  </si>
  <si>
    <t xml:space="preserve">Eastern Reservoirs Bulk Water Supply Ring Mains </t>
  </si>
  <si>
    <t>P04455</t>
  </si>
  <si>
    <t xml:space="preserve">Waitawhiriwhiri -Catchment Erosion control pt2 </t>
  </si>
  <si>
    <t>P00258</t>
  </si>
  <si>
    <t>P00365</t>
  </si>
  <si>
    <t>P00315 -  Citywide</t>
  </si>
  <si>
    <t xml:space="preserve">Road 3100.3-1 New Minor Arterial Rotokauri stage 1 </t>
  </si>
  <si>
    <t>P00315 -  Rotokauri</t>
  </si>
  <si>
    <t>P01440 -  Citywide</t>
  </si>
  <si>
    <t>P01440 -  Peacocke 2</t>
  </si>
  <si>
    <t>P00357 -  Citywide</t>
  </si>
  <si>
    <t>P00357 -  Rototuna</t>
  </si>
  <si>
    <t>P01157</t>
  </si>
  <si>
    <t>P00216 -  Citywide</t>
  </si>
  <si>
    <t>P00216 -  Peacocke 2</t>
  </si>
  <si>
    <t>P00411</t>
  </si>
  <si>
    <t>P00993</t>
  </si>
  <si>
    <t xml:space="preserve">Road 0807.7 Rotokauri Road Rotokauri stage 1 </t>
  </si>
  <si>
    <t>P00323</t>
  </si>
  <si>
    <t>P03505 -  Peacocke 2</t>
  </si>
  <si>
    <t xml:space="preserve">Peacocke Land Acquisition Programme </t>
  </si>
  <si>
    <t>P03505 -  Citywide</t>
  </si>
  <si>
    <t>P00255 -  Citywide</t>
  </si>
  <si>
    <t>P00255 -  Peacocke 2</t>
  </si>
  <si>
    <t>P00372</t>
  </si>
  <si>
    <t>P00246</t>
  </si>
  <si>
    <t>P00324</t>
  </si>
  <si>
    <t>P00148</t>
  </si>
  <si>
    <t>P00368</t>
  </si>
  <si>
    <t>P00314 -  Citywide</t>
  </si>
  <si>
    <t>P00314 -  Rotokauri</t>
  </si>
  <si>
    <t>P00367</t>
  </si>
  <si>
    <t>P00701</t>
  </si>
  <si>
    <t>P00245</t>
  </si>
  <si>
    <t xml:space="preserve">Fairfield Water Supply Pump Station Upgrade </t>
  </si>
  <si>
    <t>P00360 -  Citywide</t>
  </si>
  <si>
    <t>P00360 -  Rototuna</t>
  </si>
  <si>
    <t>P00762</t>
  </si>
  <si>
    <t>P00629 - Rotokauri</t>
  </si>
  <si>
    <t xml:space="preserve">Rotokauri Park Network - Park Development </t>
  </si>
  <si>
    <t>P00629 - Citywide</t>
  </si>
  <si>
    <t>P00573</t>
  </si>
  <si>
    <t xml:space="preserve">Waiora 2 Water Treatment Plant Upgrade </t>
  </si>
  <si>
    <t>P00757</t>
  </si>
  <si>
    <t>P00370</t>
  </si>
  <si>
    <t>P00670</t>
  </si>
  <si>
    <t>P00322</t>
  </si>
  <si>
    <t>P00290</t>
  </si>
  <si>
    <t xml:space="preserve">Road 3108.1 Te Kowhai Road Rotokauri industrial </t>
  </si>
  <si>
    <t>P00127</t>
  </si>
  <si>
    <t>P04501</t>
  </si>
  <si>
    <t xml:space="preserve">Road 1315.5 Local Road upgrade Peacockes stage 2B </t>
  </si>
  <si>
    <t>P00122</t>
  </si>
  <si>
    <t>P01112</t>
  </si>
  <si>
    <t>P00450</t>
  </si>
  <si>
    <t>P00341</t>
  </si>
  <si>
    <t xml:space="preserve">Road 0807.6 Rotokauri Road Rotokauri stage 1 </t>
  </si>
  <si>
    <t>P00772</t>
  </si>
  <si>
    <t>P00804</t>
  </si>
  <si>
    <t xml:space="preserve">Flynn Wastewater Pump Station Diversion </t>
  </si>
  <si>
    <t>P00338</t>
  </si>
  <si>
    <t>P00677</t>
  </si>
  <si>
    <t>P00427</t>
  </si>
  <si>
    <t>P04760 -  Citywide</t>
  </si>
  <si>
    <t>P04760 -  Ruakura</t>
  </si>
  <si>
    <t>P00520</t>
  </si>
  <si>
    <t xml:space="preserve">Upgrade/Build new watermains WTR/3129.2 Rotokauri stage 1 </t>
  </si>
  <si>
    <t>P00172</t>
  </si>
  <si>
    <t>P04651</t>
  </si>
  <si>
    <t xml:space="preserve">Road 3125.1 new local Road Rotokauri industrial </t>
  </si>
  <si>
    <t>P00339</t>
  </si>
  <si>
    <t xml:space="preserve">Road 0305.1 Exelby Road Rotokauri stage 1 </t>
  </si>
  <si>
    <t>P00527</t>
  </si>
  <si>
    <t>P01109</t>
  </si>
  <si>
    <t xml:space="preserve">Upgrade/Build new watermain WTR/3144.2 Rotokauri Stage 1 </t>
  </si>
  <si>
    <t>P00461 -  Peacocke 1</t>
  </si>
  <si>
    <t>P00461 -  Peacocke 2</t>
  </si>
  <si>
    <t>P00764</t>
  </si>
  <si>
    <t>P04757 -  Citywide</t>
  </si>
  <si>
    <t>P04757 -  Peacocke 1</t>
  </si>
  <si>
    <t>P00436</t>
  </si>
  <si>
    <t xml:space="preserve">Upgrade/new wastewater WWPS Upsize </t>
  </si>
  <si>
    <t>P00513</t>
  </si>
  <si>
    <t xml:space="preserve">Upgrade/Build new watermains WTR/3125.2 Rotokauri industrial </t>
  </si>
  <si>
    <t>P00242</t>
  </si>
  <si>
    <t>P00369</t>
  </si>
  <si>
    <t>P00482</t>
  </si>
  <si>
    <t xml:space="preserve">Wastewater Treatment Plant Master Plan </t>
  </si>
  <si>
    <t>P00560</t>
  </si>
  <si>
    <t xml:space="preserve">Water Treatment Plant Master Plan </t>
  </si>
  <si>
    <t>P04755</t>
  </si>
  <si>
    <t xml:space="preserve">Greenway Swale MSQA &amp; Project Delivery </t>
  </si>
  <si>
    <t>P00525</t>
  </si>
  <si>
    <t>P00126</t>
  </si>
  <si>
    <t>P00741</t>
  </si>
  <si>
    <t>P04506</t>
  </si>
  <si>
    <t xml:space="preserve">Road 1315.0 Local Road upgrade Peacockes stage 2B </t>
  </si>
  <si>
    <t>P04750 -  Rotokauri</t>
  </si>
  <si>
    <t xml:space="preserve">Road 3100.3-2 New Minor Arterial Rotokauri stage 1 </t>
  </si>
  <si>
    <t>P04750 -  Citywide</t>
  </si>
  <si>
    <t>P00484 -  Infill East</t>
  </si>
  <si>
    <t xml:space="preserve">Wastewater Customer Connections </t>
  </si>
  <si>
    <t>P00484 -  Infill West</t>
  </si>
  <si>
    <t>P04509</t>
  </si>
  <si>
    <t xml:space="preserve">Waikato Regional Traffic Model </t>
  </si>
  <si>
    <t>P00833</t>
  </si>
  <si>
    <t>P01108</t>
  </si>
  <si>
    <t xml:space="preserve">Upgrade/Build new watermain WTR/3144.1 Rotokauri Stage 1 </t>
  </si>
  <si>
    <t>P04444</t>
  </si>
  <si>
    <t xml:space="preserve">Rototuna Stormwater Programme - Subcatchment R upsize </t>
  </si>
  <si>
    <t>P00208</t>
  </si>
  <si>
    <t>P00128</t>
  </si>
  <si>
    <t>P01144</t>
  </si>
  <si>
    <t>P01142</t>
  </si>
  <si>
    <t>P00465 -  Peacocke 1</t>
  </si>
  <si>
    <t>P00465 -  Peacocke 2</t>
  </si>
  <si>
    <t>P04453</t>
  </si>
  <si>
    <t xml:space="preserve">Rototuna Stormwater Programme - River North Treatment </t>
  </si>
  <si>
    <t>P00521</t>
  </si>
  <si>
    <t>P00831</t>
  </si>
  <si>
    <t>P04507</t>
  </si>
  <si>
    <t xml:space="preserve">Road 1305.0 Peacockes lane Peacockes stage 2A </t>
  </si>
  <si>
    <t>P00759</t>
  </si>
  <si>
    <t>P00428</t>
  </si>
  <si>
    <t>P04482 -  Citywide</t>
  </si>
  <si>
    <t xml:space="preserve">Parking Management </t>
  </si>
  <si>
    <t>P00758</t>
  </si>
  <si>
    <t>P00250</t>
  </si>
  <si>
    <t>P00834</t>
  </si>
  <si>
    <t>P00528</t>
  </si>
  <si>
    <t xml:space="preserve">Upgrade/Build new watermains WTR/3137.1 Rotokauri stage 1 </t>
  </si>
  <si>
    <t>P00332</t>
  </si>
  <si>
    <t>P00257</t>
  </si>
  <si>
    <t>P00331</t>
  </si>
  <si>
    <t>P00842</t>
  </si>
  <si>
    <t xml:space="preserve">Upgrade Maeroa Reservoir Pumpstation </t>
  </si>
  <si>
    <t>P00342 -  Citywide</t>
  </si>
  <si>
    <t>P00342 -  Rotokauri</t>
  </si>
  <si>
    <t>P00302</t>
  </si>
  <si>
    <t xml:space="preserve">Road 3122.1 collector road Rotokauri industrial </t>
  </si>
  <si>
    <t>P00526</t>
  </si>
  <si>
    <t>P00681</t>
  </si>
  <si>
    <t>P00766</t>
  </si>
  <si>
    <t>P00751</t>
  </si>
  <si>
    <t>P00754</t>
  </si>
  <si>
    <t>P00830</t>
  </si>
  <si>
    <t>P00240</t>
  </si>
  <si>
    <t>P00237</t>
  </si>
  <si>
    <t>P00750</t>
  </si>
  <si>
    <t>P00301</t>
  </si>
  <si>
    <t>P00755</t>
  </si>
  <si>
    <t>P00376</t>
  </si>
  <si>
    <t>P00828</t>
  </si>
  <si>
    <t>P00744</t>
  </si>
  <si>
    <t>P00447</t>
  </si>
  <si>
    <t>P00752</t>
  </si>
  <si>
    <t>P00209</t>
  </si>
  <si>
    <t>P01258 - Rotokauri</t>
  </si>
  <si>
    <t>P01258 - Citywide</t>
  </si>
  <si>
    <t>P00239</t>
  </si>
  <si>
    <t>P00207 -  Citywide</t>
  </si>
  <si>
    <t>P00207 -  Peacocke 1</t>
  </si>
  <si>
    <t>P00760</t>
  </si>
  <si>
    <t>P00377</t>
  </si>
  <si>
    <t>P00457</t>
  </si>
  <si>
    <t>P01143</t>
  </si>
  <si>
    <t>P00748</t>
  </si>
  <si>
    <t>P00441</t>
  </si>
  <si>
    <t>P00307</t>
  </si>
  <si>
    <t xml:space="preserve">Road 3121.1 collector road Rotokauri industrial </t>
  </si>
  <si>
    <t>P00913</t>
  </si>
  <si>
    <t xml:space="preserve">Upgrade/Build New Watermain WTR/1.3 Te Rapa North </t>
  </si>
  <si>
    <t>P01243 -  Citywide</t>
  </si>
  <si>
    <t xml:space="preserve">Transpower Land Purchase </t>
  </si>
  <si>
    <t>P01243 - Ruakura</t>
  </si>
  <si>
    <t>P00241</t>
  </si>
  <si>
    <t>P00761</t>
  </si>
  <si>
    <t>P00463 -  Peacocke 1</t>
  </si>
  <si>
    <t>P00463 -  Peacocke 2</t>
  </si>
  <si>
    <t>P00746</t>
  </si>
  <si>
    <t>P00829</t>
  </si>
  <si>
    <t>P00333</t>
  </si>
  <si>
    <t>P00378</t>
  </si>
  <si>
    <t>P04446</t>
  </si>
  <si>
    <t xml:space="preserve">Rototuna Stormwater Programme - WEX OLFP to Waireka 2 </t>
  </si>
  <si>
    <t>P00747</t>
  </si>
  <si>
    <t>P00515</t>
  </si>
  <si>
    <t>P00537</t>
  </si>
  <si>
    <t xml:space="preserve">Water Demand Management - Network Water Loss </t>
  </si>
  <si>
    <t>P04445</t>
  </si>
  <si>
    <t xml:space="preserve">Rototuna Stormwater Programme - Bournebrook Upsize </t>
  </si>
  <si>
    <t>P00456</t>
  </si>
  <si>
    <t>P00445</t>
  </si>
  <si>
    <t>P00749</t>
  </si>
  <si>
    <t>P00753</t>
  </si>
  <si>
    <t>P04368 - SW - City Centre</t>
  </si>
  <si>
    <t>P04368 - SW - Hamilton East</t>
  </si>
  <si>
    <t>P04368 - SW - Kirikiriroa</t>
  </si>
  <si>
    <t>P04368 - SW - Mangaheka</t>
  </si>
  <si>
    <t>P04368 - SW - St Andrews</t>
  </si>
  <si>
    <t>P04368 - SW - Te Awa O Katapaki</t>
  </si>
  <si>
    <t>P04368 - SW - Waitawhiriwhiri</t>
  </si>
  <si>
    <t>Water master plan</t>
  </si>
  <si>
    <t>Rotokauri Bulk Water Supply</t>
  </si>
  <si>
    <t>Rotokauri Far Western WW Interceptor</t>
  </si>
  <si>
    <t>Lake Magellan Improvements</t>
  </si>
  <si>
    <t>ICM1002-ICMP Development-SW - Te Rapa Stream</t>
  </si>
  <si>
    <t>ICM1002-ICMP Future Projects-SW - Te Rapa Stream</t>
  </si>
  <si>
    <t>ICM1002-Stormwater Masterplan V2-SW - Te Rapa Stream</t>
  </si>
  <si>
    <t>ICM1002-ICMP Development-SW - Western Heights</t>
  </si>
  <si>
    <t>ICM1002-ICMP Future Projects-SW - Western Heights</t>
  </si>
  <si>
    <t>ICM1002-Stormwater Masterplan V2-SW - Western Heights</t>
  </si>
  <si>
    <t>Te Awa o katipaki 2 -Catchment Erosion control</t>
  </si>
  <si>
    <t>ICM1002 - Mangakotukutuku</t>
  </si>
  <si>
    <t>Stormwater SW213 peacockes stage 2</t>
  </si>
  <si>
    <t>Peacockes stormwater SW192 stage 2A</t>
  </si>
  <si>
    <t>Peacockes stormwater SW193 stage 2A</t>
  </si>
  <si>
    <t>SWN1001-SW - Chartwell</t>
  </si>
  <si>
    <t>Development Upsizing - Minor Projects</t>
  </si>
  <si>
    <t>SWN1001-SW - City Centre</t>
  </si>
  <si>
    <t>SWN1001-SW - Hamilton East</t>
  </si>
  <si>
    <t>SWN1001-SW - Kirikiriroa</t>
  </si>
  <si>
    <t>SWN1001-SW - Lake Rotokauri</t>
  </si>
  <si>
    <t>SWN1001-SW - Mangaheka</t>
  </si>
  <si>
    <t>SWN1001-SW - Mangakotukutuku</t>
  </si>
  <si>
    <t>SWN1001-SW - Mangaonua</t>
  </si>
  <si>
    <t>SWN1001-SW - Ohote</t>
  </si>
  <si>
    <t>SWN1001-SW - Peacocke</t>
  </si>
  <si>
    <t>SWN1001-SW - St Andrews</t>
  </si>
  <si>
    <t>SWN1001-SW - Te Awa o Katapaki</t>
  </si>
  <si>
    <t>SWN1001-SW - Te Rapa Stream</t>
  </si>
  <si>
    <t>SWN1001-SW - Waitawhiriwhiri</t>
  </si>
  <si>
    <t>SWN1001-SW - Western Heights</t>
  </si>
  <si>
    <t>TRN1281-T - Peacocke 1</t>
  </si>
  <si>
    <t>TRN1281-T - Infill West</t>
  </si>
  <si>
    <t>TRN1280</t>
  </si>
  <si>
    <t>TRN1267</t>
  </si>
  <si>
    <t xml:space="preserve">Road 3201.1 New Collector Road Peacockes stage 1B </t>
  </si>
  <si>
    <t>TRN1264-T - Citywide</t>
  </si>
  <si>
    <t xml:space="preserve">Road 3212.1 Peacockes stage 2 HIF elements </t>
  </si>
  <si>
    <t>TRN1264-T - Peacocke 2</t>
  </si>
  <si>
    <t xml:space="preserve">HIF-Road 3212.1 Peacockes stage 2 </t>
  </si>
  <si>
    <t xml:space="preserve">HIF-Road 0704.4 Peacockes stage 2 </t>
  </si>
  <si>
    <t xml:space="preserve">HIF-Road 0704.3 Peacockes stage 2 </t>
  </si>
  <si>
    <t xml:space="preserve">HIF-Road 1303.1 Peacockes stage 2 </t>
  </si>
  <si>
    <t xml:space="preserve">HIF-Road 3209.1 Peacockes stage 2 </t>
  </si>
  <si>
    <t>TRN1056 - Peacocke</t>
  </si>
  <si>
    <t>TRN1043</t>
  </si>
  <si>
    <t xml:space="preserve">Road 1305.1 Peacockes lane Peacockes stage 2A </t>
  </si>
  <si>
    <t xml:space="preserve">Mangakootukutuku -Catchment Erosion control </t>
  </si>
  <si>
    <t>Road 3115.2 New collector Rotokauri stage 1</t>
  </si>
  <si>
    <t>North City Road Upgrade (Borman to Bournebrook)</t>
  </si>
  <si>
    <t>Road 1405.1 North Ridge Road Rototuna</t>
  </si>
  <si>
    <t>Roading Upgrades &amp; Development in Ruakura</t>
  </si>
  <si>
    <t>Upgrade/New Stormwater SW/800 Rotokauri stage 1</t>
  </si>
  <si>
    <t>Ring Road cobham int NZTA</t>
  </si>
  <si>
    <t>Stormwater SW186 peacockes stage 1</t>
  </si>
  <si>
    <t>Hamilton Transport model</t>
  </si>
  <si>
    <t>Peacockes stormwater SW194 stage 2A</t>
  </si>
  <si>
    <t>Ruakura Wastewater Pipeline</t>
  </si>
  <si>
    <t>HIF-Peacockes Transfer PS (Stage 2)</t>
  </si>
  <si>
    <t>East WW Network BC Concept Development &amp; Design</t>
  </si>
  <si>
    <t>TRN2169</t>
  </si>
  <si>
    <t xml:space="preserve">Road 3213.2 New collector Peacockes stage 2A </t>
  </si>
  <si>
    <t>Te Wetini Drive Extension</t>
  </si>
  <si>
    <t>Roading Upgrades &amp; Developments Peacockes-Stage 2D (non-HIF)</t>
  </si>
  <si>
    <t>Upgrade/new Wastewater-Peacocke S2B</t>
  </si>
  <si>
    <t xml:space="preserve">Te Wetini Dr Trunk Main Upsize </t>
  </si>
  <si>
    <t>HIF-Upgrd/nw wastewater WW/E1-2 Peacockes stage 2</t>
  </si>
  <si>
    <t xml:space="preserve">HIF-Upgrd/nw wastewater WW/E1-5a Peacockes stage2 </t>
  </si>
  <si>
    <t xml:space="preserve">HIF-Upgrd/nw wastewater WW/E1-5b Peacockes stage2 </t>
  </si>
  <si>
    <t>WWP1011</t>
  </si>
  <si>
    <t xml:space="preserve">Upgrade/new wastewater WW/E2-1 Peacockes stage 2A </t>
  </si>
  <si>
    <t>WWP1012</t>
  </si>
  <si>
    <t>WWC10046-WW - Peacocke 1</t>
  </si>
  <si>
    <t>WWC10046-WW - Peacocke 2</t>
  </si>
  <si>
    <t>Upgrade/new wastewater WW/W1-1 Peacockes stage 2A</t>
  </si>
  <si>
    <t>Upgrade/new wastewater WW/W1-2 Peacockes stage 2A</t>
  </si>
  <si>
    <t>Upgrade/new wastewater WW/W1-3 Peacockes stage 2A</t>
  </si>
  <si>
    <t>HIF-Upgrd/nw wastewater WW/W1-6 Peacockes stage 2</t>
  </si>
  <si>
    <t>HIF-Upgrd/nw wastewater WW/W1-7 Peacockes stage 2</t>
  </si>
  <si>
    <t>Upgrade/new wastewater WW/W1-8 Peacockes stage 2A</t>
  </si>
  <si>
    <t>HIF-Upgrd/nw wstewater WW/W2 PS N10 Peacockes stage 2</t>
  </si>
  <si>
    <t>HIF-Upgrd/nw wstewater WW/W2 PS N11 Peacockes stage 2</t>
  </si>
  <si>
    <t xml:space="preserve">HIF-Upgrd/nw wastewater WW/W2-10 Peacockes stage2 </t>
  </si>
  <si>
    <t>WWP1004</t>
  </si>
  <si>
    <t>Upgrade/new wastewater WW/W2-19 Peacockes stage 2A</t>
  </si>
  <si>
    <t>HIF-Upgrd/nw wastewater WW/W2-6 Peacockes stage 2</t>
  </si>
  <si>
    <t xml:space="preserve">HIF-Upgrd/nw wastewater WW/W2-7 Peacockes stage 2 </t>
  </si>
  <si>
    <t>Upgrade/new wastewater WW/W2-8 Peacockes stage 2A</t>
  </si>
  <si>
    <t xml:space="preserve">HIF-Peacockes Transfer PS &amp; RM (Stage 1) </t>
  </si>
  <si>
    <t xml:space="preserve">HIF-Upgrd/Bld new watermains WTR/2124.2 Peacockes </t>
  </si>
  <si>
    <t xml:space="preserve">HIF-Upgrd/Bld new watermains WTR/2132.1 Peacockes </t>
  </si>
  <si>
    <t xml:space="preserve">HIF-Upgrd/Bld new watermains WTR/2132.2 Peacockes </t>
  </si>
  <si>
    <t>HIF-Upgrd/nw dstrbtn mn 2124.1 Peacockes sta</t>
  </si>
  <si>
    <t xml:space="preserve">Waiora 2 Ham South Pipeline -Main Design </t>
  </si>
  <si>
    <t>WSP1118</t>
  </si>
  <si>
    <t>Road 5237-8.3 Resolution Drive Rototuna</t>
  </si>
  <si>
    <t>Kimbrae Drive Upsizing</t>
  </si>
  <si>
    <t>Kay &amp; Horsham Downs - from Reservoir to Borman</t>
  </si>
  <si>
    <t>TRN1056 - Citywide</t>
  </si>
  <si>
    <t>P00217 - Citywide</t>
  </si>
  <si>
    <t>P00217 - Peacocke</t>
  </si>
  <si>
    <t>P01210 - Rototuna</t>
  </si>
  <si>
    <t>P01210 - Citywide</t>
  </si>
  <si>
    <t>P03509</t>
  </si>
  <si>
    <t>P04922</t>
  </si>
  <si>
    <t>P00340</t>
  </si>
  <si>
    <t xml:space="preserve">Road 0523.1 Lee Road Rotokauri stage 1 </t>
  </si>
  <si>
    <t xml:space="preserve">Road 3123.2 New Minor Arterial Peacockes stage 1B </t>
  </si>
  <si>
    <t>P04918 -  Citywide</t>
  </si>
  <si>
    <t xml:space="preserve">Road 3210.1 Peacockes stage 2 </t>
  </si>
  <si>
    <t>P04923 -  Citywide</t>
  </si>
  <si>
    <t>P04919 -  Citywide</t>
  </si>
  <si>
    <t xml:space="preserve">Road 3210.2 Peacockes stage 2 </t>
  </si>
  <si>
    <t>P04924 -  Citywide</t>
  </si>
  <si>
    <t>P04899 - Citywide</t>
  </si>
  <si>
    <t xml:space="preserve">Te Papanui - Capital Contribution </t>
  </si>
  <si>
    <t xml:space="preserve">Rotokauri Stormwater Upsize Programme </t>
  </si>
  <si>
    <t>P03767 - SW - City Centre</t>
  </si>
  <si>
    <t xml:space="preserve">Road 3123.1 New Minor Arterial Peacockes stage 1B </t>
  </si>
  <si>
    <t>P04694 - Ruakura</t>
  </si>
  <si>
    <t xml:space="preserve">Northern Pipeline - Crosby to Cobham </t>
  </si>
  <si>
    <t>P04899 - Infill East</t>
  </si>
  <si>
    <t>P04901</t>
  </si>
  <si>
    <t>P04902</t>
  </si>
  <si>
    <t>P04903</t>
  </si>
  <si>
    <t>P04904</t>
  </si>
  <si>
    <t xml:space="preserve">Upgrade/new wastewater WW/W2-5 Peacockes stage 2 </t>
  </si>
  <si>
    <t>P04905</t>
  </si>
  <si>
    <t xml:space="preserve">Upgrade/new wastewater WW/W2-4 Peacockes stage 2 </t>
  </si>
  <si>
    <t>P04906</t>
  </si>
  <si>
    <t xml:space="preserve">Upgrade/new wastewater WW/W2-6 Peacockes stage 2 </t>
  </si>
  <si>
    <t>P04907</t>
  </si>
  <si>
    <t>Upgrade/new wastewater WW/W2-7 Peacockes stage 2</t>
  </si>
  <si>
    <t>P04908</t>
  </si>
  <si>
    <t xml:space="preserve">Upgrade/new wastewater WW/W2-9 Peacockes stage 2 </t>
  </si>
  <si>
    <t>P04909</t>
  </si>
  <si>
    <t xml:space="preserve">Upgrade/new wastewater WW/W2-10 Peacockes stage 2 </t>
  </si>
  <si>
    <t>P04910</t>
  </si>
  <si>
    <t xml:space="preserve">Upgrade/new wastewater WW/W2-11 Peacockes stage 2 </t>
  </si>
  <si>
    <t>P04911</t>
  </si>
  <si>
    <t xml:space="preserve">Upgrade/new wastewater WW/W2-16 Peacockes stage 2 </t>
  </si>
  <si>
    <t>P04912</t>
  </si>
  <si>
    <t xml:space="preserve">Upgrade/new wastewater WW/W2 PS N9 Peacockes stage 2 </t>
  </si>
  <si>
    <t>P04913</t>
  </si>
  <si>
    <t xml:space="preserve">Upgrade/new wastewater WW/W2 PS N11 Peacockes stage 2 </t>
  </si>
  <si>
    <t>P04914</t>
  </si>
  <si>
    <t xml:space="preserve">Upgrade/new wastewater WW/E1-5c Peacockes stage 2 </t>
  </si>
  <si>
    <t>P04915</t>
  </si>
  <si>
    <t xml:space="preserve">Upgrade/Build new watermains WTR/2132.2 Peacockes stage 2 </t>
  </si>
  <si>
    <t>P04916</t>
  </si>
  <si>
    <t xml:space="preserve">Upgrade/Build new watermains WTR/2125.1 Peacockes stage 2 </t>
  </si>
  <si>
    <t>P04917</t>
  </si>
  <si>
    <t xml:space="preserve">Upgrade/Build new watermains WTR/2124.2 Peacockes stage 2 </t>
  </si>
  <si>
    <t>P04918 -  Peacocke 2</t>
  </si>
  <si>
    <t>P04919 -  Peacocke 2</t>
  </si>
  <si>
    <t>P04923 -  Peacocke 2</t>
  </si>
  <si>
    <t>P04924 -  Peacocke 2</t>
  </si>
  <si>
    <t>P00134</t>
  </si>
  <si>
    <t xml:space="preserve">Upgrade/New Stormwater SW/184 Rotokauri Industrial </t>
  </si>
  <si>
    <t>P00147</t>
  </si>
  <si>
    <t xml:space="preserve">Upgrade/New Stormwater SW/111 Rotokauri stage 1 </t>
  </si>
  <si>
    <t>HIF-Rd 0676.1 Ohaupo Road Peacockes stage 1B</t>
  </si>
  <si>
    <t xml:space="preserve">HIF-Road 3123.1 New Minor Arterial Peacockes stage 1B </t>
  </si>
  <si>
    <t>Road 3209.2 Western Lea Drive</t>
  </si>
  <si>
    <t>HIF-Road 0704.5 Peacockes stage 2</t>
  </si>
  <si>
    <t>HIF-Road 0704.6 Peacockes stage 2</t>
  </si>
  <si>
    <t>Road 0704.7 Peacockes Road Peacockes stage 2A</t>
  </si>
  <si>
    <t>Road 3206.3 New Local Road Peacockes stage 2A</t>
  </si>
  <si>
    <t>Road 1305.4 New Local Road Peacocke Stage 2A (2)</t>
  </si>
  <si>
    <t>HIF-Road 3123.2 Peacockes stage 2</t>
  </si>
  <si>
    <t>HIF-Road 3210.1 Peacockes stage 2</t>
  </si>
  <si>
    <t>HIF-Road 3200.2 Peacockes stage 2</t>
  </si>
  <si>
    <t xml:space="preserve">HIF-Road 3200.3 Peacockes stage 2 </t>
  </si>
  <si>
    <t>Roading Upgrades &amp; Development Peacocke-S2B</t>
  </si>
  <si>
    <t>Roading Upgrades &amp; Development Peacockes S2C</t>
  </si>
  <si>
    <t>HIF-Road 3200.4 Peacockes stage 2</t>
  </si>
  <si>
    <t>HIF-Road 3200.5 Peacockes stage 2</t>
  </si>
  <si>
    <t>Road 0055.1 Bader street Peacockes stage 1A</t>
  </si>
  <si>
    <t>Rotokauri Arterial Designations</t>
  </si>
  <si>
    <t>Road 3102.0 Arthur Porter Drive Rotokauri industri</t>
  </si>
  <si>
    <t>Road 0919.1 Baverstock Road collector</t>
  </si>
  <si>
    <t>Road 0903.3 New collector Rotokauri industrial</t>
  </si>
  <si>
    <t>Rotokauri Minr Artrl Rotokauri Rd to Te Wetini Dr</t>
  </si>
  <si>
    <t>Borman Road West (to Kay Road)</t>
  </si>
  <si>
    <t>Rototuna Permanent Levels (River/Kay/Horsham)</t>
  </si>
  <si>
    <t>Bormn Rd Kmbrae to Barrington-Hrshm to Nrth Rdge</t>
  </si>
  <si>
    <t>Road 5466.1 Borman Road Rototuna</t>
  </si>
  <si>
    <t>Kimbrae Dr Development Upsizing</t>
  </si>
  <si>
    <t>Road 5475.3 Cumberland Drive new collector Rototun</t>
  </si>
  <si>
    <t>Road Upsizing via Developers Rototuna Non-Sub</t>
  </si>
  <si>
    <t>Kay Rd Development Upsizing (Choy)</t>
  </si>
  <si>
    <t>North City Road Upgrade (Bournebrook to Kay)</t>
  </si>
  <si>
    <t>Turakina Rise Extension</t>
  </si>
  <si>
    <t>Walking/cycle paths Rototuna</t>
  </si>
  <si>
    <t>Spine road - fifth to ruakura incl rail overbridge</t>
  </si>
  <si>
    <t>Gordonton Road roundabout -Thomas/Gordonton</t>
  </si>
  <si>
    <t>Ring Road cobham int HIF</t>
  </si>
  <si>
    <t>Rotokauri Rail Platform</t>
  </si>
  <si>
    <t>Kay Rd - River to Borman</t>
  </si>
  <si>
    <t>Borman Rd 250 - Cumberland to North City</t>
  </si>
  <si>
    <t>Gordonton Rd - Thomas to Borman</t>
  </si>
  <si>
    <t>Te Wetini Drive</t>
  </si>
  <si>
    <t xml:space="preserve">RDL Upsizing </t>
  </si>
  <si>
    <t>Newcastle Pressure Main 250mm</t>
  </si>
  <si>
    <t>Newcastle Pressure Main 300mm</t>
  </si>
  <si>
    <t>Newcastle Pressure Main 450mm</t>
  </si>
  <si>
    <t>Newcastle PS Upgrade and associated pipework</t>
  </si>
  <si>
    <t>Ruakura Reservoir and Bulkmains</t>
  </si>
  <si>
    <t>Ruakura 30 MLD Reservoir PS online in 2020</t>
  </si>
  <si>
    <t>Upgrade/Build new Watermains Peacocke S2A</t>
  </si>
  <si>
    <t>Upgrade/build new watermains Peacocke S2B</t>
  </si>
  <si>
    <t>Upgrade/build new WMs Peacocke S2C (Non-HIF)</t>
  </si>
  <si>
    <t xml:space="preserve">HIF-Upgrd/Bld new watermains WTR/2131.1 Peacockes </t>
  </si>
  <si>
    <t>Actuated Valve between Bulk and Ham South</t>
  </si>
  <si>
    <t>Upgrade WW Treatment Plant (Pukete 3) a</t>
  </si>
  <si>
    <t>River Rd North Pumpstation &amp; RM Upsizing</t>
  </si>
  <si>
    <t>Upgrade/new wastewater WW/3203.2 Rotokauri industr</t>
  </si>
  <si>
    <t>Ruffell/Onion Road Upgrade (WW)-WW3131.1</t>
  </si>
  <si>
    <t xml:space="preserve">Te Wetini Dr Pumpstation &amp; RM </t>
  </si>
  <si>
    <t>Upgrade/new wastewater WW/W1-23 Peacockes stage 1B</t>
  </si>
  <si>
    <t>West WW Network BC Concept Development &amp; Design</t>
  </si>
  <si>
    <t>HIF-Upgrd/nw wstewater WW/E1 PS N3 Peacockes stage</t>
  </si>
  <si>
    <t>Upgrade/new Wastewater-Peacocke S2C</t>
  </si>
  <si>
    <t>Upgrade/new stormwater device SW176 Rototuna</t>
  </si>
  <si>
    <t>North Ridge / Kimbrae Pond Upsizing</t>
  </si>
  <si>
    <t>Rotokauri Floodway Land - Gower</t>
  </si>
  <si>
    <t>Peacockes stormwater SW212 stage 2A</t>
  </si>
  <si>
    <t>Mass Transit Corridor Priority</t>
  </si>
  <si>
    <t>Intersection safety and Capacity Upgrade</t>
  </si>
  <si>
    <t>WSP1001</t>
  </si>
  <si>
    <t>DMAs - Hillcrest Reservoir Zone</t>
  </si>
  <si>
    <t>Community Infrastructure</t>
  </si>
  <si>
    <t>Funding Sources   [$'000] (Inflated)
2001 - 2034 (June)</t>
  </si>
  <si>
    <t>Total capital cost Incl subsidies (Inflated)</t>
  </si>
  <si>
    <t>Subsidies (Uninflated)</t>
  </si>
  <si>
    <t>Total Cost Net Subsidies (Inflated)</t>
  </si>
  <si>
    <t>DC Capex (Inflated)</t>
  </si>
  <si>
    <t>Rates Loan (Inflated)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</si>
</sst>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"/>
    <numFmt numFmtId="167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 style="thin">
        <color theme="4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 style="medium">
        <color indexed="64"/>
      </bottom>
      <diagonal/>
    </border>
    <border>
      <left style="thin">
        <color theme="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/>
      </right>
      <top/>
      <bottom/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7" applyNumberFormat="0" applyFill="0" applyAlignment="0" applyProtection="0"/>
    <xf numFmtId="0" fontId="6" fillId="0" borderId="18" applyNumberFormat="0" applyFill="0" applyAlignment="0" applyProtection="0"/>
    <xf numFmtId="0" fontId="7" fillId="0" borderId="19" applyNumberFormat="0" applyFill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1" fillId="9" borderId="20" applyNumberFormat="0" applyAlignment="0" applyProtection="0"/>
    <xf numFmtId="0" fontId="12" fillId="10" borderId="21" applyNumberFormat="0" applyAlignment="0" applyProtection="0"/>
    <xf numFmtId="0" fontId="13" fillId="10" borderId="20" applyNumberFormat="0" applyAlignment="0" applyProtection="0"/>
    <xf numFmtId="0" fontId="14" fillId="0" borderId="22" applyNumberFormat="0" applyFill="0" applyAlignment="0" applyProtection="0"/>
    <xf numFmtId="0" fontId="15" fillId="11" borderId="23" applyNumberFormat="0" applyAlignment="0" applyProtection="0"/>
    <xf numFmtId="0" fontId="16" fillId="0" borderId="0" applyNumberFormat="0" applyFill="0" applyBorder="0" applyAlignment="0" applyProtection="0"/>
    <xf numFmtId="0" fontId="1" fillId="12" borderId="24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8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3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0" fillId="0" borderId="0" xfId="0"/>
    <xf numFmtId="0" fontId="21" fillId="0" borderId="0" xfId="0" applyFont="1"/>
    <xf numFmtId="49" fontId="22" fillId="2" borderId="4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1" fontId="22" fillId="2" borderId="1" xfId="1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9" fontId="22" fillId="3" borderId="1" xfId="3" applyNumberFormat="1" applyFont="1" applyFill="1" applyBorder="1" applyAlignment="1">
      <alignment horizontal="center" vertical="center" wrapText="1"/>
    </xf>
    <xf numFmtId="165" fontId="22" fillId="3" borderId="1" xfId="4" applyNumberFormat="1" applyFont="1" applyFill="1" applyBorder="1" applyAlignment="1">
      <alignment horizontal="center" vertical="center" wrapText="1"/>
    </xf>
    <xf numFmtId="9" fontId="22" fillId="5" borderId="1" xfId="3" applyNumberFormat="1" applyFont="1" applyFill="1" applyBorder="1" applyAlignment="1">
      <alignment horizontal="center" vertical="center" wrapText="1"/>
    </xf>
    <xf numFmtId="165" fontId="22" fillId="5" borderId="1" xfId="4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2" borderId="8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vertical="center"/>
    </xf>
    <xf numFmtId="0" fontId="20" fillId="4" borderId="12" xfId="0" applyFont="1" applyFill="1" applyBorder="1" applyAlignment="1">
      <alignment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5" xfId="0" applyNumberFormat="1" applyFont="1" applyFill="1" applyBorder="1" applyAlignment="1">
      <alignment horizontal="center" vertical="center"/>
    </xf>
    <xf numFmtId="0" fontId="20" fillId="4" borderId="6" xfId="0" applyNumberFormat="1" applyFont="1" applyFill="1" applyBorder="1" applyAlignment="1">
      <alignment horizontal="center" vertical="center"/>
    </xf>
    <xf numFmtId="0" fontId="20" fillId="4" borderId="7" xfId="0" applyNumberFormat="1" applyFont="1" applyFill="1" applyBorder="1" applyAlignment="1">
      <alignment horizontal="center" vertical="center"/>
    </xf>
    <xf numFmtId="9" fontId="21" fillId="0" borderId="0" xfId="2" applyFont="1" applyAlignment="1">
      <alignment vertical="top"/>
    </xf>
    <xf numFmtId="0" fontId="21" fillId="0" borderId="0" xfId="0" applyFont="1" applyAlignment="1">
      <alignment horizontal="center" vertical="top"/>
    </xf>
    <xf numFmtId="0" fontId="21" fillId="0" borderId="2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9" fontId="21" fillId="0" borderId="26" xfId="2" applyFont="1" applyBorder="1" applyAlignment="1">
      <alignment vertical="top"/>
    </xf>
    <xf numFmtId="9" fontId="21" fillId="0" borderId="3" xfId="2" applyFont="1" applyBorder="1" applyAlignment="1">
      <alignment vertical="top"/>
    </xf>
    <xf numFmtId="167" fontId="21" fillId="0" borderId="2" xfId="1" applyNumberFormat="1" applyFont="1" applyBorder="1" applyAlignment="1">
      <alignment horizontal="center" vertical="top"/>
    </xf>
    <xf numFmtId="167" fontId="21" fillId="0" borderId="0" xfId="1" applyNumberFormat="1" applyFont="1" applyAlignment="1">
      <alignment horizontal="center" vertical="top"/>
    </xf>
    <xf numFmtId="167" fontId="21" fillId="0" borderId="0" xfId="1" applyNumberFormat="1" applyFont="1" applyBorder="1" applyAlignment="1">
      <alignment horizontal="center" vertical="top"/>
    </xf>
    <xf numFmtId="9" fontId="21" fillId="0" borderId="2" xfId="2" applyFont="1" applyFill="1" applyBorder="1" applyAlignment="1">
      <alignment horizontal="center" vertical="top"/>
    </xf>
    <xf numFmtId="9" fontId="21" fillId="0" borderId="13" xfId="2" applyFont="1" applyBorder="1" applyAlignment="1">
      <alignment horizontal="center" vertical="top"/>
    </xf>
    <xf numFmtId="9" fontId="21" fillId="0" borderId="3" xfId="2" applyFont="1" applyFill="1" applyBorder="1" applyAlignment="1">
      <alignment horizontal="center" vertical="top"/>
    </xf>
    <xf numFmtId="166" fontId="20" fillId="4" borderId="11" xfId="0" applyNumberFormat="1" applyFont="1" applyFill="1" applyBorder="1" applyAlignment="1">
      <alignment horizontal="center" vertical="center"/>
    </xf>
    <xf numFmtId="166" fontId="20" fillId="4" borderId="14" xfId="0" applyNumberFormat="1" applyFont="1" applyFill="1" applyBorder="1" applyAlignment="1">
      <alignment horizontal="center" vertical="center"/>
    </xf>
    <xf numFmtId="166" fontId="20" fillId="4" borderId="15" xfId="0" applyNumberFormat="1" applyFont="1" applyFill="1" applyBorder="1" applyAlignment="1">
      <alignment horizontal="center" vertical="center"/>
    </xf>
    <xf numFmtId="9" fontId="20" fillId="4" borderId="11" xfId="0" applyNumberFormat="1" applyFont="1" applyFill="1" applyBorder="1" applyAlignment="1">
      <alignment horizontal="center" vertical="center"/>
    </xf>
    <xf numFmtId="9" fontId="20" fillId="4" borderId="14" xfId="0" applyNumberFormat="1" applyFont="1" applyFill="1" applyBorder="1" applyAlignment="1">
      <alignment horizontal="center" vertical="center"/>
    </xf>
    <xf numFmtId="9" fontId="20" fillId="4" borderId="1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22" fillId="2" borderId="1" xfId="0" applyFont="1" applyFill="1" applyBorder="1" applyAlignment="1">
      <alignment horizontal="left" vertical="center"/>
    </xf>
    <xf numFmtId="9" fontId="21" fillId="0" borderId="0" xfId="2" applyFont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24" fillId="2" borderId="9" xfId="0" applyFont="1" applyFill="1" applyBorder="1" applyAlignment="1">
      <alignment horizontal="center" vertical="center" wrapText="1"/>
    </xf>
    <xf numFmtId="9" fontId="21" fillId="0" borderId="2" xfId="2" applyFont="1" applyBorder="1" applyAlignment="1">
      <alignment vertical="top" wrapText="1"/>
    </xf>
    <xf numFmtId="0" fontId="20" fillId="4" borderId="1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0" fillId="4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0" fillId="4" borderId="1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3" fillId="0" borderId="0" xfId="2" applyFont="1" applyFill="1" applyAlignment="1">
      <alignment horizontal="left" vertical="center"/>
    </xf>
    <xf numFmtId="9" fontId="22" fillId="2" borderId="1" xfId="2" applyFont="1" applyFill="1" applyBorder="1" applyAlignment="1">
      <alignment horizontal="left" vertical="center" wrapText="1"/>
    </xf>
    <xf numFmtId="9" fontId="21" fillId="0" borderId="0" xfId="2" applyFont="1" applyAlignment="1">
      <alignment horizontal="left" vertical="top"/>
    </xf>
    <xf numFmtId="0" fontId="20" fillId="4" borderId="14" xfId="0" applyNumberFormat="1" applyFont="1" applyFill="1" applyBorder="1" applyAlignment="1">
      <alignment horizontal="left" vertical="center"/>
    </xf>
    <xf numFmtId="9" fontId="0" fillId="0" borderId="0" xfId="2" applyFont="1" applyAlignment="1">
      <alignment horizontal="left"/>
    </xf>
    <xf numFmtId="1" fontId="22" fillId="2" borderId="1" xfId="1" applyNumberFormat="1" applyFont="1" applyFill="1" applyBorder="1" applyAlignment="1">
      <alignment horizontal="left" vertical="center" wrapText="1"/>
    </xf>
    <xf numFmtId="0" fontId="20" fillId="4" borderId="15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</cellXfs>
  <cellStyles count="50">
    <cellStyle name="20% - Accent1" xfId="23" builtinId="30" customBuiltin="1"/>
    <cellStyle name="20% - Accent2" xfId="26" builtinId="34" customBuiltin="1"/>
    <cellStyle name="20% - Accent3" xfId="29" builtinId="38" customBuiltin="1"/>
    <cellStyle name="20% - Accent4" xfId="32" builtinId="42" customBuiltin="1"/>
    <cellStyle name="20% - Accent5" xfId="35" builtinId="46" customBuiltin="1"/>
    <cellStyle name="20% - Accent6" xfId="38" builtinId="50" customBuiltin="1"/>
    <cellStyle name="40% - Accent1" xfId="24" builtinId="31" customBuiltin="1"/>
    <cellStyle name="40% - Accent2" xfId="27" builtinId="35" customBuiltin="1"/>
    <cellStyle name="40% - Accent3" xfId="30" builtinId="39" customBuiltin="1"/>
    <cellStyle name="40% - Accent4" xfId="33" builtinId="43" customBuiltin="1"/>
    <cellStyle name="40% - Accent5" xfId="36" builtinId="47" customBuiltin="1"/>
    <cellStyle name="40% - Accent6" xfId="39" builtinId="51" customBuiltin="1"/>
    <cellStyle name="60% - Accent1 2" xfId="43" xr:uid="{00000000-0005-0000-0000-000032000000}"/>
    <cellStyle name="60% - Accent2 2" xfId="44" xr:uid="{00000000-0005-0000-0000-000033000000}"/>
    <cellStyle name="60% - Accent3 2" xfId="45" xr:uid="{00000000-0005-0000-0000-000034000000}"/>
    <cellStyle name="60% - Accent4 2" xfId="46" xr:uid="{00000000-0005-0000-0000-000035000000}"/>
    <cellStyle name="60% - Accent5 2" xfId="47" xr:uid="{00000000-0005-0000-0000-000036000000}"/>
    <cellStyle name="60% - Accent6 2" xfId="48" xr:uid="{00000000-0005-0000-0000-000037000000}"/>
    <cellStyle name="Accent1" xfId="22" builtinId="29" customBuiltin="1"/>
    <cellStyle name="Accent2" xfId="25" builtinId="33" customBuiltin="1"/>
    <cellStyle name="Accent3" xfId="28" builtinId="37" customBuiltin="1"/>
    <cellStyle name="Accent4" xfId="31" builtinId="41" customBuiltin="1"/>
    <cellStyle name="Accent5" xfId="34" builtinId="45" customBuiltin="1"/>
    <cellStyle name="Accent6" xfId="37" builtinId="49" customBuiltin="1"/>
    <cellStyle name="Bad" xfId="12" builtinId="27" customBuiltin="1"/>
    <cellStyle name="Calculation" xfId="15" builtinId="22" customBuiltin="1"/>
    <cellStyle name="Check Cell" xfId="17" builtinId="23" customBuiltin="1"/>
    <cellStyle name="Comma" xfId="1" builtinId="3"/>
    <cellStyle name="Comma 11 2 2" xfId="4" xr:uid="{00000000-0005-0000-0000-000001000000}"/>
    <cellStyle name="Comma 2" xfId="5" xr:uid="{00000000-0005-0000-0000-000002000000}"/>
    <cellStyle name="Comma 2 2" xfId="41" xr:uid="{00000000-0005-0000-0000-000039000000}"/>
    <cellStyle name="Comma 3" xfId="49" xr:uid="{00000000-0005-0000-0000-00003A000000}"/>
    <cellStyle name="Comma 4" xfId="40" xr:uid="{00000000-0005-0000-0000-000038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3" builtinId="20" customBuiltin="1"/>
    <cellStyle name="Linked Cell" xfId="16" builtinId="24" customBuiltin="1"/>
    <cellStyle name="Neutral 2" xfId="42" xr:uid="{00000000-0005-0000-0000-00003B000000}"/>
    <cellStyle name="Normal" xfId="0" builtinId="0"/>
    <cellStyle name="Note" xfId="19" builtinId="10" customBuiltin="1"/>
    <cellStyle name="Output" xfId="14" builtinId="21" customBuiltin="1"/>
    <cellStyle name="Percent" xfId="2" builtinId="5"/>
    <cellStyle name="Percent 2 2" xfId="3" xr:uid="{00000000-0005-0000-0000-000005000000}"/>
    <cellStyle name="Title" xfId="6" builtinId="15" customBuiltin="1"/>
    <cellStyle name="Total" xfId="21" builtinId="25" customBuiltin="1"/>
    <cellStyle name="Warning Text" xfId="18" builtinId="11" customBuiltin="1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6" formatCode="_-* #,##0_-;\-* #,##0_-;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167" formatCode="_-* #,##0_-;\-* #,##0_-;_-* &quot;-&quot;??_-;_-@_-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6" formatCode="_-* #,##0_-;\-* #,##0_-;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167" formatCode="_-* #,##0_-;\-* #,##0_-;_-* &quot;-&quot;??_-;_-@_-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6" formatCode="_-* #,##0_-;\-* #,##0_-;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167" formatCode="_-* #,##0_-;\-* #,##0_-;_-* &quot;-&quot;??_-;_-@_-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6" formatCode="_-* #,##0_-;\-* #,##0_-;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167" formatCode="_-* #,##0_-;\-* #,##0_-;_-* &quot;-&quot;??_-;_-@_-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6" formatCode="_-* #,##0_-;\-* #,##0_-;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167" formatCode="_-* #,##0_-;\-* #,##0_-;_-* &quot;-&quot;??_-;_-@_-"/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medium">
          <color auto="1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vertical="top" textRotation="0" indent="0" justifyLastLine="0" shrinkToFit="0" readingOrder="0"/>
      <border outline="0">
        <right style="thin">
          <color theme="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/>
        </left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auto="1"/>
        </left>
        <right/>
        <top/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60"/>
      <tableStyleElement type="headerRow" dxfId="59"/>
      <tableStyleElement type="firstRowStripe" dxfId="58"/>
    </tableStyle>
    <tableStyle name="TableStyleQueryResult" pivot="0" count="3" xr9:uid="{00000000-0011-0000-FFFF-FFFF01000000}">
      <tableStyleElement type="wholeTable" dxfId="57"/>
      <tableStyleElement type="headerRow" dxfId="56"/>
      <tableStyleElement type="firstRowStripe" dxfId="5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Y1431" totalsRowCount="1" headerRowDxfId="54" dataDxfId="52" totalsRowDxfId="50" headerRowBorderDxfId="53" tableBorderDxfId="51">
  <autoFilter ref="A3:Y1430" xr:uid="{00000000-000C-0000-FFFF-FFFF00000000}"/>
  <sortState xmlns:xlrd2="http://schemas.microsoft.com/office/spreadsheetml/2017/richdata2" ref="A4:Y1430">
    <sortCondition ref="D4:D1430"/>
    <sortCondition ref="F4:F1430"/>
  </sortState>
  <tableColumns count="25">
    <tableColumn id="25" xr3:uid="{00000000-0010-0000-0000-000019000000}" name="Project ID" dataDxfId="49" totalsRowDxfId="48" dataCellStyle="Percent"/>
    <tableColumn id="26" xr3:uid="{00000000-0010-0000-0000-00001A000000}" name="Project Name" totalsRowLabel="TOTAL" dataDxfId="47" totalsRowDxfId="46" dataCellStyle="Percent"/>
    <tableColumn id="27" xr3:uid="{00000000-0010-0000-0000-00001B000000}" name="Sub Activity" dataDxfId="45" totalsRowDxfId="44" dataCellStyle="Percent"/>
    <tableColumn id="1" xr3:uid="{00000000-0010-0000-0000-000001000000}" name="DC Account" totalsRowLabel="Total" dataDxfId="43" totalsRowDxfId="42"/>
    <tableColumn id="3" xr3:uid="{00000000-0010-0000-0000-000003000000}" name="HIF Project" dataDxfId="41" totalsRowDxfId="40"/>
    <tableColumn id="5" xr3:uid="{0DC77C6B-F53C-4A1C-BEF9-9629BB97403C}" name="Catchment" dataDxfId="39" totalsRowDxfId="38"/>
    <tableColumn id="4" xr3:uid="{00000000-0010-0000-0000-000004000000}" name="% costs allocated to catchment" dataDxfId="37" totalsRowDxfId="36" dataCellStyle="Percent"/>
    <tableColumn id="7" xr3:uid="{00000000-0010-0000-0000-000007000000}" name="Recovery Start" dataDxfId="35" totalsRowDxfId="34"/>
    <tableColumn id="8" xr3:uid="{00000000-0010-0000-0000-000008000000}" name="Loan Start" dataDxfId="33" totalsRowDxfId="32"/>
    <tableColumn id="9" xr3:uid="{00000000-0010-0000-0000-000009000000}" name="Last Year Capex Chargeable" dataDxfId="31" totalsRowDxfId="30"/>
    <tableColumn id="10" xr3:uid="{00000000-0010-0000-0000-00000A000000}" name="Growth Benefit Duration" dataDxfId="29" totalsRowDxfId="28"/>
    <tableColumn id="11" xr3:uid="{00000000-0010-0000-0000-00000B000000}" name="Renewals" dataDxfId="27" totalsRowDxfId="26" dataCellStyle="Percent"/>
    <tableColumn id="12" xr3:uid="{00000000-0010-0000-0000-00000C000000}" name="Band LOS extraction" dataDxfId="25" totalsRowDxfId="24" dataCellStyle="Percent"/>
    <tableColumn id="13" xr3:uid="{00000000-0010-0000-0000-00000D000000}" name="Non-DC growth" dataDxfId="23" totalsRowDxfId="22" dataCellStyle="Percent"/>
    <tableColumn id="14" xr3:uid="{00000000-0010-0000-0000-00000E000000}" name="Growth Causation %" dataDxfId="21" totalsRowDxfId="20" dataCellStyle="Percent"/>
    <tableColumn id="15" xr3:uid="{00000000-0010-0000-0000-00000F000000}" name="Growth Benefit %" dataDxfId="19" totalsRowDxfId="18" dataCellStyle="Percent"/>
    <tableColumn id="16" xr3:uid="{00000000-0010-0000-0000-000010000000}" name="Percent DC Funded" dataDxfId="17" totalsRowDxfId="16" dataCellStyle="Percent"/>
    <tableColumn id="17" xr3:uid="{00000000-0010-0000-0000-000011000000}" name="Total capital cost Incl subsidies (Inflated)" totalsRowFunction="sum" dataDxfId="15" totalsRowDxfId="14" dataCellStyle="Comma"/>
    <tableColumn id="18" xr3:uid="{00000000-0010-0000-0000-000012000000}" name="Subsidies (Uninflated)" totalsRowFunction="sum" dataDxfId="13" totalsRowDxfId="12" dataCellStyle="Comma"/>
    <tableColumn id="19" xr3:uid="{00000000-0010-0000-0000-000013000000}" name="Total Cost Net Subsidies (Inflated)" totalsRowFunction="sum" dataDxfId="11" totalsRowDxfId="10" dataCellStyle="Comma"/>
    <tableColumn id="20" xr3:uid="{00000000-0010-0000-0000-000014000000}" name="DC Capex (Inflated)" totalsRowFunction="sum" dataDxfId="9" totalsRowDxfId="8" dataCellStyle="Comma"/>
    <tableColumn id="21" xr3:uid="{00000000-0010-0000-0000-000015000000}" name="Rates Loan (Inflated)" totalsRowFunction="sum" dataDxfId="7" totalsRowDxfId="6" dataCellStyle="Comma"/>
    <tableColumn id="22" xr3:uid="{00000000-0010-0000-0000-000016000000}" name="DC %" totalsRowFunction="custom" dataDxfId="5" totalsRowDxfId="4" dataCellStyle="Percent">
      <calculatedColumnFormula>IFERROR(Table1[[#This Row],[DC Capex (Inflated)]]/Table1[[#This Row],[Total capital cost Incl subsidies (Inflated)]],0)</calculatedColumnFormula>
      <totalsRowFormula>Table1[[#Totals],[DC Capex (Inflated)]]/Table1[[#Totals],[Total capital cost Incl subsidies (Inflated)]]</totalsRowFormula>
    </tableColumn>
    <tableColumn id="23" xr3:uid="{00000000-0010-0000-0000-000017000000}" name="Rates %" totalsRowFunction="custom" dataDxfId="3" totalsRowDxfId="2" dataCellStyle="Percent">
      <totalsRowFormula>Table1[[#Totals],[Rates Loan (Inflated)]]/Table1[[#Totals],[Total capital cost Incl subsidies (Inflated)]]</totalsRowFormula>
    </tableColumn>
    <tableColumn id="24" xr3:uid="{00000000-0010-0000-0000-000018000000}" name="Other sources %" totalsRowFunction="custom" dataDxfId="1" totalsRowDxfId="0" dataCellStyle="Percent">
      <calculatedColumnFormula>IFERROR(Table1[[#This Row],[Subsidies (Uninflated)]]/Table1[[#This Row],[Total capital cost Incl subsidies (Inflated)]],0)</calculatedColumnFormula>
      <totalsRowFormula>IFERROR(Table1[[#Totals],[Subsidies (Uninflated)]]/Table1[[#Totals],[Total capital cost Incl subsidies (Inflated)]],0)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31"/>
  <sheetViews>
    <sheetView tabSelected="1" topLeftCell="B1" zoomScale="55" zoomScaleNormal="55" zoomScalePageLayoutView="10" workbookViewId="0">
      <selection activeCell="AE7" sqref="AE7"/>
    </sheetView>
  </sheetViews>
  <sheetFormatPr defaultRowHeight="15" outlineLevelCol="1" x14ac:dyDescent="0.25"/>
  <cols>
    <col min="1" max="1" width="68.85546875" style="9" hidden="1" customWidth="1" outlineLevel="1"/>
    <col min="2" max="2" width="76.42578125" style="58" customWidth="1" collapsed="1"/>
    <col min="3" max="3" width="65.28515625" style="51" customWidth="1"/>
    <col min="4" max="4" width="39.85546875" style="67" bestFit="1" customWidth="1"/>
    <col min="5" max="5" width="18" style="67" customWidth="1"/>
    <col min="6" max="6" width="36" style="62" bestFit="1" customWidth="1"/>
    <col min="7" max="7" width="18" style="72" customWidth="1"/>
    <col min="8" max="8" width="15.85546875" style="3" hidden="1" customWidth="1" outlineLevel="1"/>
    <col min="9" max="9" width="15.85546875" style="2" hidden="1" customWidth="1" outlineLevel="1"/>
    <col min="10" max="10" width="18.42578125" style="67" customWidth="1" collapsed="1"/>
    <col min="11" max="11" width="14.7109375" style="4" hidden="1" customWidth="1" outlineLevel="1"/>
    <col min="12" max="16" width="14.7109375" hidden="1" customWidth="1" outlineLevel="1"/>
    <col min="17" max="17" width="14.7109375" style="1" hidden="1" customWidth="1" outlineLevel="1"/>
    <col min="18" max="18" width="26.28515625" style="2" customWidth="1" collapsed="1"/>
    <col min="19" max="19" width="19" style="2" customWidth="1"/>
    <col min="20" max="20" width="22.140625" style="2" customWidth="1"/>
    <col min="21" max="21" width="17.42578125" style="2" customWidth="1"/>
    <col min="22" max="22" width="16.7109375" style="50" customWidth="1"/>
    <col min="23" max="23" width="14.7109375" style="50" customWidth="1"/>
    <col min="24" max="25" width="14.7109375" style="2" customWidth="1"/>
  </cols>
  <sheetData>
    <row r="1" spans="1:25" s="5" customFormat="1" ht="72" customHeight="1" x14ac:dyDescent="0.25">
      <c r="B1" s="54"/>
      <c r="D1" s="63"/>
      <c r="E1" s="63"/>
      <c r="F1" s="59"/>
      <c r="G1" s="68"/>
      <c r="H1" s="7"/>
      <c r="I1" s="6"/>
      <c r="J1" s="63"/>
      <c r="K1" s="7"/>
      <c r="Q1" s="8"/>
      <c r="R1" s="6"/>
      <c r="S1" s="6"/>
      <c r="T1" s="6"/>
      <c r="U1" s="6"/>
      <c r="V1" s="7"/>
      <c r="W1" s="7"/>
      <c r="X1" s="6"/>
      <c r="Y1" s="6"/>
    </row>
    <row r="2" spans="1:25" s="10" customFormat="1" ht="68.25" customHeight="1" x14ac:dyDescent="0.35">
      <c r="A2" s="20" t="s">
        <v>0</v>
      </c>
      <c r="B2" s="55"/>
      <c r="C2" s="21"/>
      <c r="D2" s="64"/>
      <c r="E2" s="64"/>
      <c r="F2" s="55"/>
      <c r="G2" s="64"/>
      <c r="H2" s="21"/>
      <c r="I2" s="21"/>
      <c r="J2" s="64"/>
      <c r="K2" s="22"/>
      <c r="L2" s="75" t="s">
        <v>1</v>
      </c>
      <c r="M2" s="75"/>
      <c r="N2" s="75"/>
      <c r="O2" s="75"/>
      <c r="P2" s="23" t="s">
        <v>2</v>
      </c>
      <c r="Q2" s="23" t="s">
        <v>3</v>
      </c>
      <c r="R2" s="76" t="s">
        <v>2586</v>
      </c>
      <c r="S2" s="76"/>
      <c r="T2" s="76"/>
      <c r="U2" s="76"/>
      <c r="V2" s="76"/>
      <c r="W2" s="77" t="s">
        <v>4</v>
      </c>
      <c r="X2" s="77"/>
      <c r="Y2" s="77"/>
    </row>
    <row r="3" spans="1:25" s="19" customFormat="1" ht="85.5" customHeight="1" x14ac:dyDescent="0.35">
      <c r="A3" s="11" t="s">
        <v>1301</v>
      </c>
      <c r="B3" s="12" t="s">
        <v>1302</v>
      </c>
      <c r="C3" s="52" t="s">
        <v>1303</v>
      </c>
      <c r="D3" s="12" t="s">
        <v>1304</v>
      </c>
      <c r="E3" s="12" t="s">
        <v>1248</v>
      </c>
      <c r="F3" s="12" t="s">
        <v>5</v>
      </c>
      <c r="G3" s="69" t="s">
        <v>6</v>
      </c>
      <c r="H3" s="13" t="s">
        <v>7</v>
      </c>
      <c r="I3" s="13" t="s">
        <v>8</v>
      </c>
      <c r="J3" s="73" t="s">
        <v>1249</v>
      </c>
      <c r="K3" s="13" t="s">
        <v>9</v>
      </c>
      <c r="L3" s="14" t="s">
        <v>10</v>
      </c>
      <c r="M3" s="14" t="s">
        <v>11</v>
      </c>
      <c r="N3" s="14" t="s">
        <v>12</v>
      </c>
      <c r="O3" s="14" t="s">
        <v>13</v>
      </c>
      <c r="P3" s="14" t="s">
        <v>14</v>
      </c>
      <c r="Q3" s="14" t="s">
        <v>15</v>
      </c>
      <c r="R3" s="15" t="s">
        <v>2587</v>
      </c>
      <c r="S3" s="15" t="s">
        <v>2588</v>
      </c>
      <c r="T3" s="15" t="s">
        <v>2589</v>
      </c>
      <c r="U3" s="16" t="s">
        <v>2590</v>
      </c>
      <c r="V3" s="15" t="s">
        <v>2591</v>
      </c>
      <c r="W3" s="17" t="s">
        <v>16</v>
      </c>
      <c r="X3" s="18" t="s">
        <v>17</v>
      </c>
      <c r="Y3" s="18" t="s">
        <v>18</v>
      </c>
    </row>
    <row r="4" spans="1:25" s="10" customFormat="1" ht="23.25" x14ac:dyDescent="0.35">
      <c r="A4" s="32" t="s">
        <v>1736</v>
      </c>
      <c r="B4" s="56" t="s">
        <v>1737</v>
      </c>
      <c r="C4" s="53" t="s">
        <v>1738</v>
      </c>
      <c r="D4" s="65" t="s">
        <v>2585</v>
      </c>
      <c r="E4" s="65" t="s">
        <v>20</v>
      </c>
      <c r="F4" s="60" t="s">
        <v>55</v>
      </c>
      <c r="G4" s="70">
        <v>1</v>
      </c>
      <c r="H4" s="34">
        <v>2006</v>
      </c>
      <c r="I4" s="33">
        <v>2009</v>
      </c>
      <c r="J4" s="65">
        <v>2031</v>
      </c>
      <c r="K4" s="35">
        <v>30</v>
      </c>
      <c r="L4" s="32">
        <v>0</v>
      </c>
      <c r="M4" s="32">
        <v>0.90500000000000003</v>
      </c>
      <c r="N4" s="32">
        <v>0.14000000000000001</v>
      </c>
      <c r="O4" s="32">
        <v>0</v>
      </c>
      <c r="P4" s="36">
        <v>0.125</v>
      </c>
      <c r="Q4" s="37">
        <v>6.25E-2</v>
      </c>
      <c r="R4" s="38">
        <v>39885.774980000009</v>
      </c>
      <c r="S4" s="39">
        <v>0</v>
      </c>
      <c r="T4" s="39">
        <v>39885.774980000009</v>
      </c>
      <c r="U4" s="39">
        <v>2492.8609362500006</v>
      </c>
      <c r="V4" s="40">
        <v>37392.91404375001</v>
      </c>
      <c r="W4" s="41">
        <f>IFERROR(Table1[[#This Row],[DC Capex (Inflated)]]/Table1[[#This Row],[Total capital cost Incl subsidies (Inflated)]],0)</f>
        <v>6.25E-2</v>
      </c>
      <c r="X4" s="42">
        <f>IFERROR(Table1[[#This Row],[Rates Loan (Inflated)]]/Table1[[#This Row],[Total capital cost Incl subsidies (Inflated)]],0)</f>
        <v>0.9375</v>
      </c>
      <c r="Y4" s="43">
        <f>IFERROR(Table1[[#This Row],[Subsidies (Uninflated)]]/Table1[[#This Row],[Total capital cost Incl subsidies (Inflated)]],0)</f>
        <v>0</v>
      </c>
    </row>
    <row r="5" spans="1:25" s="10" customFormat="1" ht="23.25" x14ac:dyDescent="0.35">
      <c r="A5" s="32" t="s">
        <v>1739</v>
      </c>
      <c r="B5" s="56" t="s">
        <v>1740</v>
      </c>
      <c r="C5" s="53" t="s">
        <v>1741</v>
      </c>
      <c r="D5" s="65" t="s">
        <v>2585</v>
      </c>
      <c r="E5" s="65" t="s">
        <v>20</v>
      </c>
      <c r="F5" s="60" t="s">
        <v>55</v>
      </c>
      <c r="G5" s="70">
        <v>1</v>
      </c>
      <c r="H5" s="34">
        <v>2006</v>
      </c>
      <c r="I5" s="33">
        <v>2010</v>
      </c>
      <c r="J5" s="65">
        <v>2031</v>
      </c>
      <c r="K5" s="35">
        <v>5</v>
      </c>
      <c r="L5" s="32">
        <v>0</v>
      </c>
      <c r="M5" s="32">
        <v>0.1</v>
      </c>
      <c r="N5" s="32">
        <v>0.09</v>
      </c>
      <c r="O5" s="32">
        <v>0.81</v>
      </c>
      <c r="P5" s="36">
        <v>0.875</v>
      </c>
      <c r="Q5" s="37">
        <v>0.84250000000000003</v>
      </c>
      <c r="R5" s="38">
        <v>312.29298999999997</v>
      </c>
      <c r="S5" s="39">
        <v>0</v>
      </c>
      <c r="T5" s="39">
        <v>312.29298999999997</v>
      </c>
      <c r="U5" s="39">
        <v>263.10684407500003</v>
      </c>
      <c r="V5" s="40">
        <v>49.186145924999998</v>
      </c>
      <c r="W5" s="41">
        <f>IFERROR(Table1[[#This Row],[DC Capex (Inflated)]]/Table1[[#This Row],[Total capital cost Incl subsidies (Inflated)]],0)</f>
        <v>0.84250000000000014</v>
      </c>
      <c r="X5" s="42">
        <f>IFERROR(Table1[[#This Row],[Rates Loan (Inflated)]]/Table1[[#This Row],[Total capital cost Incl subsidies (Inflated)]],0)</f>
        <v>0.1575</v>
      </c>
      <c r="Y5" s="43">
        <f>IFERROR(Table1[[#This Row],[Subsidies (Uninflated)]]/Table1[[#This Row],[Total capital cost Incl subsidies (Inflated)]],0)</f>
        <v>0</v>
      </c>
    </row>
    <row r="6" spans="1:25" s="10" customFormat="1" ht="23.25" x14ac:dyDescent="0.35">
      <c r="A6" s="32" t="s">
        <v>1742</v>
      </c>
      <c r="B6" s="56" t="s">
        <v>1743</v>
      </c>
      <c r="C6" s="53" t="s">
        <v>1741</v>
      </c>
      <c r="D6" s="65" t="s">
        <v>2585</v>
      </c>
      <c r="E6" s="65" t="s">
        <v>20</v>
      </c>
      <c r="F6" s="60" t="s">
        <v>55</v>
      </c>
      <c r="G6" s="70">
        <v>1</v>
      </c>
      <c r="H6" s="34">
        <v>2006</v>
      </c>
      <c r="I6" s="33">
        <v>2011</v>
      </c>
      <c r="J6" s="65">
        <v>2031</v>
      </c>
      <c r="K6" s="35">
        <v>5</v>
      </c>
      <c r="L6" s="32">
        <v>0</v>
      </c>
      <c r="M6" s="32">
        <v>0.1</v>
      </c>
      <c r="N6" s="32">
        <v>0.09</v>
      </c>
      <c r="O6" s="32">
        <v>0.81</v>
      </c>
      <c r="P6" s="36">
        <v>0.875</v>
      </c>
      <c r="Q6" s="37">
        <v>0.84250000000000003</v>
      </c>
      <c r="R6" s="38">
        <v>42.924650000000007</v>
      </c>
      <c r="S6" s="39">
        <v>0</v>
      </c>
      <c r="T6" s="39">
        <v>42.924650000000007</v>
      </c>
      <c r="U6" s="39">
        <v>36.164017625000007</v>
      </c>
      <c r="V6" s="40">
        <v>6.7606323749999993</v>
      </c>
      <c r="W6" s="41">
        <f>IFERROR(Table1[[#This Row],[DC Capex (Inflated)]]/Table1[[#This Row],[Total capital cost Incl subsidies (Inflated)]],0)</f>
        <v>0.84250000000000003</v>
      </c>
      <c r="X6" s="42">
        <f>IFERROR(Table1[[#This Row],[Rates Loan (Inflated)]]/Table1[[#This Row],[Total capital cost Incl subsidies (Inflated)]],0)</f>
        <v>0.15749999999999995</v>
      </c>
      <c r="Y6" s="43">
        <f>IFERROR(Table1[[#This Row],[Subsidies (Uninflated)]]/Table1[[#This Row],[Total capital cost Incl subsidies (Inflated)]],0)</f>
        <v>0</v>
      </c>
    </row>
    <row r="7" spans="1:25" s="10" customFormat="1" ht="23.25" x14ac:dyDescent="0.35">
      <c r="A7" s="32" t="s">
        <v>1744</v>
      </c>
      <c r="B7" s="56" t="s">
        <v>1745</v>
      </c>
      <c r="C7" s="53" t="s">
        <v>1741</v>
      </c>
      <c r="D7" s="65" t="s">
        <v>2585</v>
      </c>
      <c r="E7" s="65" t="s">
        <v>20</v>
      </c>
      <c r="F7" s="60" t="s">
        <v>55</v>
      </c>
      <c r="G7" s="70">
        <v>1</v>
      </c>
      <c r="H7" s="34">
        <v>2006</v>
      </c>
      <c r="I7" s="33">
        <v>2007</v>
      </c>
      <c r="J7" s="65">
        <v>2031</v>
      </c>
      <c r="K7" s="35">
        <v>30</v>
      </c>
      <c r="L7" s="32">
        <v>0</v>
      </c>
      <c r="M7" s="32">
        <v>0.1</v>
      </c>
      <c r="N7" s="32">
        <v>0.09</v>
      </c>
      <c r="O7" s="32">
        <v>0.81</v>
      </c>
      <c r="P7" s="36">
        <v>0.875</v>
      </c>
      <c r="Q7" s="37">
        <v>0.84250000000000003</v>
      </c>
      <c r="R7" s="38">
        <v>743.25036999999998</v>
      </c>
      <c r="S7" s="39">
        <v>0</v>
      </c>
      <c r="T7" s="39">
        <v>743.25036999999998</v>
      </c>
      <c r="U7" s="39">
        <v>626.18843672499997</v>
      </c>
      <c r="V7" s="40">
        <v>117.06193327499997</v>
      </c>
      <c r="W7" s="41">
        <f>IFERROR(Table1[[#This Row],[DC Capex (Inflated)]]/Table1[[#This Row],[Total capital cost Incl subsidies (Inflated)]],0)</f>
        <v>0.84250000000000003</v>
      </c>
      <c r="X7" s="42">
        <f>IFERROR(Table1[[#This Row],[Rates Loan (Inflated)]]/Table1[[#This Row],[Total capital cost Incl subsidies (Inflated)]],0)</f>
        <v>0.15749999999999997</v>
      </c>
      <c r="Y7" s="43">
        <f>IFERROR(Table1[[#This Row],[Subsidies (Uninflated)]]/Table1[[#This Row],[Total capital cost Incl subsidies (Inflated)]],0)</f>
        <v>0</v>
      </c>
    </row>
    <row r="8" spans="1:25" s="10" customFormat="1" ht="23.25" x14ac:dyDescent="0.35">
      <c r="A8" s="32" t="s">
        <v>1746</v>
      </c>
      <c r="B8" s="56" t="s">
        <v>1745</v>
      </c>
      <c r="C8" s="53" t="s">
        <v>1741</v>
      </c>
      <c r="D8" s="65" t="s">
        <v>2585</v>
      </c>
      <c r="E8" s="65" t="s">
        <v>20</v>
      </c>
      <c r="F8" s="60" t="s">
        <v>55</v>
      </c>
      <c r="G8" s="70">
        <v>1</v>
      </c>
      <c r="H8" s="34">
        <v>2006</v>
      </c>
      <c r="I8" s="33">
        <v>2001</v>
      </c>
      <c r="J8" s="65">
        <v>2031</v>
      </c>
      <c r="K8" s="35">
        <v>30</v>
      </c>
      <c r="L8" s="32">
        <v>0</v>
      </c>
      <c r="M8" s="32">
        <v>0.1</v>
      </c>
      <c r="N8" s="32">
        <v>0.09</v>
      </c>
      <c r="O8" s="32">
        <v>0.81</v>
      </c>
      <c r="P8" s="36">
        <v>0.875</v>
      </c>
      <c r="Q8" s="37">
        <v>0.84250000000000003</v>
      </c>
      <c r="R8" s="38">
        <v>397.67045999999999</v>
      </c>
      <c r="S8" s="39">
        <v>0</v>
      </c>
      <c r="T8" s="39">
        <v>397.67045999999999</v>
      </c>
      <c r="U8" s="39">
        <v>335.03736255000001</v>
      </c>
      <c r="V8" s="40">
        <v>62.633097449999994</v>
      </c>
      <c r="W8" s="41">
        <f>IFERROR(Table1[[#This Row],[DC Capex (Inflated)]]/Table1[[#This Row],[Total capital cost Incl subsidies (Inflated)]],0)</f>
        <v>0.84250000000000003</v>
      </c>
      <c r="X8" s="42">
        <f>IFERROR(Table1[[#This Row],[Rates Loan (Inflated)]]/Table1[[#This Row],[Total capital cost Incl subsidies (Inflated)]],0)</f>
        <v>0.1575</v>
      </c>
      <c r="Y8" s="43">
        <f>IFERROR(Table1[[#This Row],[Subsidies (Uninflated)]]/Table1[[#This Row],[Total capital cost Incl subsidies (Inflated)]],0)</f>
        <v>0</v>
      </c>
    </row>
    <row r="9" spans="1:25" s="10" customFormat="1" ht="23.25" x14ac:dyDescent="0.35">
      <c r="A9" s="32" t="s">
        <v>1747</v>
      </c>
      <c r="B9" s="56" t="s">
        <v>1748</v>
      </c>
      <c r="C9" s="53" t="s">
        <v>1749</v>
      </c>
      <c r="D9" s="65" t="s">
        <v>2585</v>
      </c>
      <c r="E9" s="65" t="s">
        <v>20</v>
      </c>
      <c r="F9" s="60" t="s">
        <v>55</v>
      </c>
      <c r="G9" s="70">
        <v>1</v>
      </c>
      <c r="H9" s="34">
        <v>2006</v>
      </c>
      <c r="I9" s="33">
        <v>2007</v>
      </c>
      <c r="J9" s="65">
        <v>2031</v>
      </c>
      <c r="K9" s="35">
        <v>30</v>
      </c>
      <c r="L9" s="32">
        <v>0</v>
      </c>
      <c r="M9" s="32">
        <v>0.90500000000000003</v>
      </c>
      <c r="N9" s="32">
        <v>0.14000000000000001</v>
      </c>
      <c r="O9" s="32">
        <v>0</v>
      </c>
      <c r="P9" s="36">
        <v>0.125</v>
      </c>
      <c r="Q9" s="37">
        <v>6.25E-2</v>
      </c>
      <c r="R9" s="38">
        <v>1642.2318</v>
      </c>
      <c r="S9" s="39">
        <v>0</v>
      </c>
      <c r="T9" s="39">
        <v>1642.2318</v>
      </c>
      <c r="U9" s="39">
        <v>102.6394875</v>
      </c>
      <c r="V9" s="40">
        <v>1539.5923124999999</v>
      </c>
      <c r="W9" s="41">
        <f>IFERROR(Table1[[#This Row],[DC Capex (Inflated)]]/Table1[[#This Row],[Total capital cost Incl subsidies (Inflated)]],0)</f>
        <v>6.25E-2</v>
      </c>
      <c r="X9" s="42">
        <f>IFERROR(Table1[[#This Row],[Rates Loan (Inflated)]]/Table1[[#This Row],[Total capital cost Incl subsidies (Inflated)]],0)</f>
        <v>0.9375</v>
      </c>
      <c r="Y9" s="43">
        <f>IFERROR(Table1[[#This Row],[Subsidies (Uninflated)]]/Table1[[#This Row],[Total capital cost Incl subsidies (Inflated)]],0)</f>
        <v>0</v>
      </c>
    </row>
    <row r="10" spans="1:25" s="10" customFormat="1" ht="23.25" x14ac:dyDescent="0.35">
      <c r="A10" s="32" t="s">
        <v>1750</v>
      </c>
      <c r="B10" s="56" t="s">
        <v>1751</v>
      </c>
      <c r="C10" s="53" t="s">
        <v>1749</v>
      </c>
      <c r="D10" s="65" t="s">
        <v>2585</v>
      </c>
      <c r="E10" s="65" t="s">
        <v>20</v>
      </c>
      <c r="F10" s="60" t="s">
        <v>55</v>
      </c>
      <c r="G10" s="70">
        <v>1</v>
      </c>
      <c r="H10" s="34">
        <v>2006</v>
      </c>
      <c r="I10" s="33">
        <v>2012</v>
      </c>
      <c r="J10" s="65">
        <v>2031</v>
      </c>
      <c r="K10" s="35">
        <v>30</v>
      </c>
      <c r="L10" s="32">
        <v>0</v>
      </c>
      <c r="M10" s="32">
        <v>0.90500000000000003</v>
      </c>
      <c r="N10" s="32">
        <v>9.5000000000000057E-2</v>
      </c>
      <c r="O10" s="32">
        <v>0</v>
      </c>
      <c r="P10" s="36">
        <v>0.125</v>
      </c>
      <c r="Q10" s="37">
        <v>6.25E-2</v>
      </c>
      <c r="R10" s="38">
        <v>275.17045999999999</v>
      </c>
      <c r="S10" s="39">
        <v>0</v>
      </c>
      <c r="T10" s="39">
        <v>275.17045999999999</v>
      </c>
      <c r="U10" s="39">
        <v>17.198153749999999</v>
      </c>
      <c r="V10" s="40">
        <v>257.97230624999997</v>
      </c>
      <c r="W10" s="41">
        <f>IFERROR(Table1[[#This Row],[DC Capex (Inflated)]]/Table1[[#This Row],[Total capital cost Incl subsidies (Inflated)]],0)</f>
        <v>6.25E-2</v>
      </c>
      <c r="X10" s="42">
        <f>IFERROR(Table1[[#This Row],[Rates Loan (Inflated)]]/Table1[[#This Row],[Total capital cost Incl subsidies (Inflated)]],0)</f>
        <v>0.93749999999999989</v>
      </c>
      <c r="Y10" s="43">
        <f>IFERROR(Table1[[#This Row],[Subsidies (Uninflated)]]/Table1[[#This Row],[Total capital cost Incl subsidies (Inflated)]],0)</f>
        <v>0</v>
      </c>
    </row>
    <row r="11" spans="1:25" s="10" customFormat="1" ht="46.5" x14ac:dyDescent="0.35">
      <c r="A11" s="32" t="s">
        <v>1733</v>
      </c>
      <c r="B11" s="56" t="s">
        <v>1734</v>
      </c>
      <c r="C11" s="53"/>
      <c r="D11" s="65" t="s">
        <v>2585</v>
      </c>
      <c r="E11" s="65" t="s">
        <v>20</v>
      </c>
      <c r="F11" s="60" t="s">
        <v>55</v>
      </c>
      <c r="G11" s="70">
        <v>1</v>
      </c>
      <c r="H11" s="34">
        <v>2015</v>
      </c>
      <c r="I11" s="33">
        <v>2022</v>
      </c>
      <c r="J11" s="65">
        <v>2031</v>
      </c>
      <c r="K11" s="35">
        <v>10</v>
      </c>
      <c r="L11" s="32">
        <v>0</v>
      </c>
      <c r="M11" s="32">
        <v>0.1</v>
      </c>
      <c r="N11" s="32">
        <v>0.15</v>
      </c>
      <c r="O11" s="32">
        <v>0.75</v>
      </c>
      <c r="P11" s="36">
        <v>0.125</v>
      </c>
      <c r="Q11" s="37">
        <v>0.4375</v>
      </c>
      <c r="R11" s="38">
        <v>98.383099999999999</v>
      </c>
      <c r="S11" s="39">
        <v>0</v>
      </c>
      <c r="T11" s="39">
        <v>98.383099999999999</v>
      </c>
      <c r="U11" s="39">
        <v>43.042606250000006</v>
      </c>
      <c r="V11" s="40">
        <v>55.340493749999993</v>
      </c>
      <c r="W11" s="41">
        <f>IFERROR(Table1[[#This Row],[DC Capex (Inflated)]]/Table1[[#This Row],[Total capital cost Incl subsidies (Inflated)]],0)</f>
        <v>0.43750000000000006</v>
      </c>
      <c r="X11" s="42">
        <f>IFERROR(Table1[[#This Row],[Rates Loan (Inflated)]]/Table1[[#This Row],[Total capital cost Incl subsidies (Inflated)]],0)</f>
        <v>0.56249999999999989</v>
      </c>
      <c r="Y11" s="43">
        <f>IFERROR(Table1[[#This Row],[Subsidies (Uninflated)]]/Table1[[#This Row],[Total capital cost Incl subsidies (Inflated)]],0)</f>
        <v>0</v>
      </c>
    </row>
    <row r="12" spans="1:25" s="10" customFormat="1" ht="23.25" x14ac:dyDescent="0.35">
      <c r="A12" s="32" t="s">
        <v>2456</v>
      </c>
      <c r="B12" s="56" t="s">
        <v>1735</v>
      </c>
      <c r="C12" s="53"/>
      <c r="D12" s="65" t="s">
        <v>2585</v>
      </c>
      <c r="E12" s="65" t="s">
        <v>20</v>
      </c>
      <c r="F12" s="60" t="s">
        <v>55</v>
      </c>
      <c r="G12" s="70">
        <v>0.2</v>
      </c>
      <c r="H12" s="34">
        <v>2014</v>
      </c>
      <c r="I12" s="33">
        <v>2021</v>
      </c>
      <c r="J12" s="65">
        <v>2034</v>
      </c>
      <c r="K12" s="35">
        <v>30</v>
      </c>
      <c r="L12" s="32">
        <v>0</v>
      </c>
      <c r="M12" s="32">
        <v>0.1</v>
      </c>
      <c r="N12" s="32">
        <v>0.46</v>
      </c>
      <c r="O12" s="32">
        <v>0.44</v>
      </c>
      <c r="P12" s="36">
        <v>0.875</v>
      </c>
      <c r="Q12" s="37">
        <v>0.65749999999999997</v>
      </c>
      <c r="R12" s="38">
        <v>4154.4158200000002</v>
      </c>
      <c r="S12" s="39">
        <v>0</v>
      </c>
      <c r="T12" s="39">
        <v>4154.4158200000002</v>
      </c>
      <c r="U12" s="39">
        <v>2731.52840165</v>
      </c>
      <c r="V12" s="40">
        <v>1422.8874183499997</v>
      </c>
      <c r="W12" s="41">
        <f>IFERROR(Table1[[#This Row],[DC Capex (Inflated)]]/Table1[[#This Row],[Total capital cost Incl subsidies (Inflated)]],0)</f>
        <v>0.65749999999999997</v>
      </c>
      <c r="X12" s="42">
        <f>IFERROR(Table1[[#This Row],[Rates Loan (Inflated)]]/Table1[[#This Row],[Total capital cost Incl subsidies (Inflated)]],0)</f>
        <v>0.34249999999999992</v>
      </c>
      <c r="Y12" s="43">
        <f>IFERROR(Table1[[#This Row],[Subsidies (Uninflated)]]/Table1[[#This Row],[Total capital cost Incl subsidies (Inflated)]],0)</f>
        <v>0</v>
      </c>
    </row>
    <row r="13" spans="1:25" s="10" customFormat="1" ht="23.25" x14ac:dyDescent="0.35">
      <c r="A13" s="32" t="s">
        <v>2125</v>
      </c>
      <c r="B13" s="56" t="s">
        <v>2126</v>
      </c>
      <c r="C13" s="53"/>
      <c r="D13" s="65" t="s">
        <v>2585</v>
      </c>
      <c r="E13" s="65" t="s">
        <v>20</v>
      </c>
      <c r="F13" s="60" t="s">
        <v>55</v>
      </c>
      <c r="G13" s="70">
        <v>1</v>
      </c>
      <c r="H13" s="34">
        <v>2023</v>
      </c>
      <c r="I13" s="33">
        <v>2030</v>
      </c>
      <c r="J13" s="65">
        <v>2034</v>
      </c>
      <c r="K13" s="35">
        <v>30</v>
      </c>
      <c r="L13" s="32">
        <v>0</v>
      </c>
      <c r="M13" s="32">
        <v>0.505</v>
      </c>
      <c r="N13" s="32">
        <v>7.1800000000000003E-2</v>
      </c>
      <c r="O13" s="32">
        <v>0.42320000000000002</v>
      </c>
      <c r="P13" s="36">
        <v>0.125</v>
      </c>
      <c r="Q13" s="37">
        <v>0.27410000000000001</v>
      </c>
      <c r="R13" s="38">
        <v>15390.235668068357</v>
      </c>
      <c r="S13" s="39">
        <v>0</v>
      </c>
      <c r="T13" s="39">
        <v>15390.235668068357</v>
      </c>
      <c r="U13" s="39">
        <v>4218.4635966175365</v>
      </c>
      <c r="V13" s="40">
        <v>11171.77207145082</v>
      </c>
      <c r="W13" s="41">
        <f>IFERROR(Table1[[#This Row],[DC Capex (Inflated)]]/Table1[[#This Row],[Total capital cost Incl subsidies (Inflated)]],0)</f>
        <v>0.27410000000000001</v>
      </c>
      <c r="X13" s="42">
        <f>IFERROR(Table1[[#This Row],[Rates Loan (Inflated)]]/Table1[[#This Row],[Total capital cost Incl subsidies (Inflated)]],0)</f>
        <v>0.72589999999999999</v>
      </c>
      <c r="Y13" s="43">
        <f>IFERROR(Table1[[#This Row],[Subsidies (Uninflated)]]/Table1[[#This Row],[Total capital cost Incl subsidies (Inflated)]],0)</f>
        <v>0</v>
      </c>
    </row>
    <row r="14" spans="1:25" s="10" customFormat="1" ht="23.25" x14ac:dyDescent="0.35">
      <c r="A14" s="32" t="s">
        <v>2468</v>
      </c>
      <c r="B14" s="56" t="s">
        <v>2469</v>
      </c>
      <c r="C14" s="53"/>
      <c r="D14" s="65" t="s">
        <v>2585</v>
      </c>
      <c r="E14" s="65" t="s">
        <v>20</v>
      </c>
      <c r="F14" s="60" t="s">
        <v>55</v>
      </c>
      <c r="G14" s="70">
        <v>0.2</v>
      </c>
      <c r="H14" s="34">
        <v>2025</v>
      </c>
      <c r="I14" s="33">
        <v>2032</v>
      </c>
      <c r="J14" s="65">
        <v>2034</v>
      </c>
      <c r="K14" s="35">
        <v>30</v>
      </c>
      <c r="L14" s="32">
        <v>0</v>
      </c>
      <c r="M14" s="32">
        <v>0.505</v>
      </c>
      <c r="N14" s="32">
        <v>0.05</v>
      </c>
      <c r="O14" s="32">
        <v>0.44500000000000001</v>
      </c>
      <c r="P14" s="36">
        <v>0.38</v>
      </c>
      <c r="Q14" s="37">
        <v>0.41249999999999998</v>
      </c>
      <c r="R14" s="38">
        <v>1642.1739103419832</v>
      </c>
      <c r="S14" s="39">
        <v>0</v>
      </c>
      <c r="T14" s="39">
        <v>1642.1739103419832</v>
      </c>
      <c r="U14" s="39">
        <v>677.39673801606807</v>
      </c>
      <c r="V14" s="40">
        <v>964.7771723259151</v>
      </c>
      <c r="W14" s="41">
        <f>IFERROR(Table1[[#This Row],[DC Capex (Inflated)]]/Table1[[#This Row],[Total capital cost Incl subsidies (Inflated)]],0)</f>
        <v>0.41250000000000003</v>
      </c>
      <c r="X14" s="42">
        <f>IFERROR(Table1[[#This Row],[Rates Loan (Inflated)]]/Table1[[#This Row],[Total capital cost Incl subsidies (Inflated)]],0)</f>
        <v>0.58750000000000002</v>
      </c>
      <c r="Y14" s="43">
        <f>IFERROR(Table1[[#This Row],[Subsidies (Uninflated)]]/Table1[[#This Row],[Total capital cost Incl subsidies (Inflated)]],0)</f>
        <v>0</v>
      </c>
    </row>
    <row r="15" spans="1:25" s="10" customFormat="1" ht="23.25" x14ac:dyDescent="0.35">
      <c r="A15" s="32" t="s">
        <v>2475</v>
      </c>
      <c r="B15" s="56" t="s">
        <v>2469</v>
      </c>
      <c r="C15" s="53"/>
      <c r="D15" s="65" t="s">
        <v>2585</v>
      </c>
      <c r="E15" s="65" t="s">
        <v>20</v>
      </c>
      <c r="F15" s="60" t="s">
        <v>1255</v>
      </c>
      <c r="G15" s="70">
        <v>0.8</v>
      </c>
      <c r="H15" s="34">
        <v>2006</v>
      </c>
      <c r="I15" s="33">
        <v>2032</v>
      </c>
      <c r="J15" s="65">
        <v>2034</v>
      </c>
      <c r="K15" s="35">
        <v>30</v>
      </c>
      <c r="L15" s="32">
        <v>0</v>
      </c>
      <c r="M15" s="32">
        <v>0.70500000000000007</v>
      </c>
      <c r="N15" s="32">
        <v>0.05</v>
      </c>
      <c r="O15" s="32">
        <v>0.24499999999999994</v>
      </c>
      <c r="P15" s="36">
        <v>0.63</v>
      </c>
      <c r="Q15" s="37">
        <v>0.4375</v>
      </c>
      <c r="R15" s="38">
        <v>6568.6956413679327</v>
      </c>
      <c r="S15" s="39">
        <v>0</v>
      </c>
      <c r="T15" s="39">
        <v>6568.6956413679327</v>
      </c>
      <c r="U15" s="39">
        <v>2873.8043430984708</v>
      </c>
      <c r="V15" s="40">
        <v>3694.8912982694619</v>
      </c>
      <c r="W15" s="41">
        <f>IFERROR(Table1[[#This Row],[DC Capex (Inflated)]]/Table1[[#This Row],[Total capital cost Incl subsidies (Inflated)]],0)</f>
        <v>0.43750000000000006</v>
      </c>
      <c r="X15" s="42">
        <f>IFERROR(Table1[[#This Row],[Rates Loan (Inflated)]]/Table1[[#This Row],[Total capital cost Incl subsidies (Inflated)]],0)</f>
        <v>0.5625</v>
      </c>
      <c r="Y15" s="43">
        <f>IFERROR(Table1[[#This Row],[Subsidies (Uninflated)]]/Table1[[#This Row],[Total capital cost Incl subsidies (Inflated)]],0)</f>
        <v>0</v>
      </c>
    </row>
    <row r="16" spans="1:25" s="10" customFormat="1" ht="23.25" x14ac:dyDescent="0.35">
      <c r="A16" s="32" t="s">
        <v>2455</v>
      </c>
      <c r="B16" s="56" t="s">
        <v>1735</v>
      </c>
      <c r="C16" s="53"/>
      <c r="D16" s="65" t="s">
        <v>2585</v>
      </c>
      <c r="E16" s="65" t="s">
        <v>20</v>
      </c>
      <c r="F16" s="60" t="s">
        <v>59</v>
      </c>
      <c r="G16" s="70">
        <v>0.8</v>
      </c>
      <c r="H16" s="34">
        <v>2006</v>
      </c>
      <c r="I16" s="33">
        <v>2021</v>
      </c>
      <c r="J16" s="65">
        <v>2034</v>
      </c>
      <c r="K16" s="35">
        <v>30</v>
      </c>
      <c r="L16" s="32">
        <v>0</v>
      </c>
      <c r="M16" s="32">
        <v>0.30499999999999999</v>
      </c>
      <c r="N16" s="32">
        <v>0.16</v>
      </c>
      <c r="O16" s="32">
        <v>0.53500000000000003</v>
      </c>
      <c r="P16" s="36">
        <v>0.125</v>
      </c>
      <c r="Q16" s="37">
        <v>0.33</v>
      </c>
      <c r="R16" s="38">
        <v>16617.663280000001</v>
      </c>
      <c r="S16" s="39">
        <v>0</v>
      </c>
      <c r="T16" s="39">
        <v>16617.663280000001</v>
      </c>
      <c r="U16" s="39">
        <v>5483.8288823999983</v>
      </c>
      <c r="V16" s="40">
        <v>11133.834397600001</v>
      </c>
      <c r="W16" s="41">
        <f>IFERROR(Table1[[#This Row],[DC Capex (Inflated)]]/Table1[[#This Row],[Total capital cost Incl subsidies (Inflated)]],0)</f>
        <v>0.3299999999999999</v>
      </c>
      <c r="X16" s="42">
        <f>IFERROR(Table1[[#This Row],[Rates Loan (Inflated)]]/Table1[[#This Row],[Total capital cost Incl subsidies (Inflated)]],0)</f>
        <v>0.67</v>
      </c>
      <c r="Y16" s="43">
        <f>IFERROR(Table1[[#This Row],[Subsidies (Uninflated)]]/Table1[[#This Row],[Total capital cost Incl subsidies (Inflated)]],0)</f>
        <v>0</v>
      </c>
    </row>
    <row r="17" spans="1:26" s="10" customFormat="1" ht="23.25" x14ac:dyDescent="0.35">
      <c r="A17" s="32" t="s">
        <v>1185</v>
      </c>
      <c r="B17" s="56" t="s">
        <v>1186</v>
      </c>
      <c r="C17" s="53" t="s">
        <v>44</v>
      </c>
      <c r="D17" s="65" t="s">
        <v>397</v>
      </c>
      <c r="E17" s="65" t="s">
        <v>20</v>
      </c>
      <c r="F17" s="60" t="s">
        <v>55</v>
      </c>
      <c r="G17" s="70">
        <v>1</v>
      </c>
      <c r="H17" s="34">
        <v>2008</v>
      </c>
      <c r="I17" s="33">
        <v>2015</v>
      </c>
      <c r="J17" s="65">
        <v>2031</v>
      </c>
      <c r="K17" s="35">
        <v>15</v>
      </c>
      <c r="L17" s="32">
        <v>0</v>
      </c>
      <c r="M17" s="32">
        <v>0.70500000000000007</v>
      </c>
      <c r="N17" s="32">
        <v>0.1</v>
      </c>
      <c r="O17" s="32">
        <v>0.19499999999999995</v>
      </c>
      <c r="P17" s="36">
        <v>0.125</v>
      </c>
      <c r="Q17" s="37">
        <v>0.16</v>
      </c>
      <c r="R17" s="38">
        <v>313.09622000000002</v>
      </c>
      <c r="S17" s="39">
        <v>100</v>
      </c>
      <c r="T17" s="39">
        <v>213.09621999999999</v>
      </c>
      <c r="U17" s="39">
        <v>34.095395199999999</v>
      </c>
      <c r="V17" s="40">
        <v>179.00082479999998</v>
      </c>
      <c r="W17" s="41">
        <f>IFERROR(Table1[[#This Row],[DC Capex (Inflated)]]/Table1[[#This Row],[Total capital cost Incl subsidies (Inflated)]],0)</f>
        <v>0.10889749866670378</v>
      </c>
      <c r="X17" s="42">
        <f>IFERROR(Table1[[#This Row],[Rates Loan (Inflated)]]/Table1[[#This Row],[Total capital cost Incl subsidies (Inflated)]],0)</f>
        <v>0.5717118680001948</v>
      </c>
      <c r="Y17" s="43">
        <f>IFERROR(Table1[[#This Row],[Subsidies (Uninflated)]]/Table1[[#This Row],[Total capital cost Incl subsidies (Inflated)]],0)</f>
        <v>0.31939063333310125</v>
      </c>
    </row>
    <row r="18" spans="1:26" s="10" customFormat="1" ht="23.25" x14ac:dyDescent="0.35">
      <c r="A18" s="32" t="s">
        <v>444</v>
      </c>
      <c r="B18" s="56" t="s">
        <v>445</v>
      </c>
      <c r="C18" s="53" t="s">
        <v>406</v>
      </c>
      <c r="D18" s="65" t="s">
        <v>397</v>
      </c>
      <c r="E18" s="65" t="s">
        <v>20</v>
      </c>
      <c r="F18" s="60" t="s">
        <v>55</v>
      </c>
      <c r="G18" s="70">
        <v>0.8</v>
      </c>
      <c r="H18" s="34">
        <v>2006</v>
      </c>
      <c r="I18" s="33">
        <v>2002</v>
      </c>
      <c r="J18" s="65">
        <v>2031</v>
      </c>
      <c r="K18" s="35">
        <v>20</v>
      </c>
      <c r="L18" s="32">
        <v>0</v>
      </c>
      <c r="M18" s="32">
        <v>0.505</v>
      </c>
      <c r="N18" s="32">
        <v>0.1</v>
      </c>
      <c r="O18" s="32">
        <v>0.39500000000000002</v>
      </c>
      <c r="P18" s="36">
        <v>0.125</v>
      </c>
      <c r="Q18" s="37">
        <v>0.26</v>
      </c>
      <c r="R18" s="38">
        <v>394.40000000000003</v>
      </c>
      <c r="S18" s="39">
        <v>0</v>
      </c>
      <c r="T18" s="39">
        <v>394.40000000000003</v>
      </c>
      <c r="U18" s="39">
        <v>102.54400000000001</v>
      </c>
      <c r="V18" s="40">
        <v>291.85599999999999</v>
      </c>
      <c r="W18" s="41">
        <f>IFERROR(Table1[[#This Row],[DC Capex (Inflated)]]/Table1[[#This Row],[Total capital cost Incl subsidies (Inflated)]],0)</f>
        <v>0.26</v>
      </c>
      <c r="X18" s="42">
        <f>IFERROR(Table1[[#This Row],[Rates Loan (Inflated)]]/Table1[[#This Row],[Total capital cost Incl subsidies (Inflated)]],0)</f>
        <v>0.73999999999999988</v>
      </c>
      <c r="Y18" s="43">
        <f>IFERROR(Table1[[#This Row],[Subsidies (Uninflated)]]/Table1[[#This Row],[Total capital cost Incl subsidies (Inflated)]],0)</f>
        <v>0</v>
      </c>
    </row>
    <row r="19" spans="1:26" s="10" customFormat="1" ht="23.25" x14ac:dyDescent="0.35">
      <c r="A19" s="32" t="s">
        <v>421</v>
      </c>
      <c r="B19" s="56" t="s">
        <v>422</v>
      </c>
      <c r="C19" s="53" t="s">
        <v>45</v>
      </c>
      <c r="D19" s="65" t="s">
        <v>397</v>
      </c>
      <c r="E19" s="65" t="s">
        <v>20</v>
      </c>
      <c r="F19" s="60" t="s">
        <v>55</v>
      </c>
      <c r="G19" s="70">
        <v>0.6</v>
      </c>
      <c r="H19" s="34">
        <v>2008</v>
      </c>
      <c r="I19" s="33">
        <v>2015</v>
      </c>
      <c r="J19" s="65">
        <v>2031</v>
      </c>
      <c r="K19" s="35">
        <v>30</v>
      </c>
      <c r="L19" s="32">
        <v>0</v>
      </c>
      <c r="M19" s="32">
        <v>0.1</v>
      </c>
      <c r="N19" s="32">
        <v>0.05</v>
      </c>
      <c r="O19" s="32">
        <v>0.85</v>
      </c>
      <c r="P19" s="36">
        <v>0.875</v>
      </c>
      <c r="Q19" s="37">
        <v>0.86250000000000004</v>
      </c>
      <c r="R19" s="38">
        <v>961.56839400000001</v>
      </c>
      <c r="S19" s="39">
        <v>0</v>
      </c>
      <c r="T19" s="39">
        <v>961.56839400000001</v>
      </c>
      <c r="U19" s="39">
        <v>829.35273982500007</v>
      </c>
      <c r="V19" s="40">
        <v>132.21565417499994</v>
      </c>
      <c r="W19" s="41">
        <f>IFERROR(Table1[[#This Row],[DC Capex (Inflated)]]/Table1[[#This Row],[Total capital cost Incl subsidies (Inflated)]],0)</f>
        <v>0.86250000000000004</v>
      </c>
      <c r="X19" s="42">
        <f>IFERROR(Table1[[#This Row],[Rates Loan (Inflated)]]/Table1[[#This Row],[Total capital cost Incl subsidies (Inflated)]],0)</f>
        <v>0.13749999999999993</v>
      </c>
      <c r="Y19" s="43">
        <f>IFERROR(Table1[[#This Row],[Subsidies (Uninflated)]]/Table1[[#This Row],[Total capital cost Incl subsidies (Inflated)]],0)</f>
        <v>0</v>
      </c>
    </row>
    <row r="20" spans="1:26" s="10" customFormat="1" ht="23.25" x14ac:dyDescent="0.35">
      <c r="A20" s="32" t="s">
        <v>430</v>
      </c>
      <c r="B20" s="56" t="s">
        <v>431</v>
      </c>
      <c r="C20" s="53" t="s">
        <v>42</v>
      </c>
      <c r="D20" s="65" t="s">
        <v>397</v>
      </c>
      <c r="E20" s="65" t="s">
        <v>20</v>
      </c>
      <c r="F20" s="60" t="s">
        <v>55</v>
      </c>
      <c r="G20" s="70">
        <v>1</v>
      </c>
      <c r="H20" s="34">
        <v>2006</v>
      </c>
      <c r="I20" s="33">
        <v>2007</v>
      </c>
      <c r="J20" s="65">
        <v>2031</v>
      </c>
      <c r="K20" s="35">
        <v>5</v>
      </c>
      <c r="L20" s="32">
        <v>0.20500000000000007</v>
      </c>
      <c r="M20" s="32">
        <v>0.505</v>
      </c>
      <c r="N20" s="32">
        <v>0.28999999999999998</v>
      </c>
      <c r="O20" s="32">
        <v>0</v>
      </c>
      <c r="P20" s="36">
        <v>0.125</v>
      </c>
      <c r="Q20" s="37">
        <v>6.25E-2</v>
      </c>
      <c r="R20" s="38">
        <v>2717</v>
      </c>
      <c r="S20" s="39">
        <v>0</v>
      </c>
      <c r="T20" s="39">
        <v>2717</v>
      </c>
      <c r="U20" s="39">
        <v>169.8125</v>
      </c>
      <c r="V20" s="40">
        <v>2547.1875</v>
      </c>
      <c r="W20" s="41">
        <f>IFERROR(Table1[[#This Row],[DC Capex (Inflated)]]/Table1[[#This Row],[Total capital cost Incl subsidies (Inflated)]],0)</f>
        <v>6.25E-2</v>
      </c>
      <c r="X20" s="42">
        <f>IFERROR(Table1[[#This Row],[Rates Loan (Inflated)]]/Table1[[#This Row],[Total capital cost Incl subsidies (Inflated)]],0)</f>
        <v>0.9375</v>
      </c>
      <c r="Y20" s="43">
        <f>IFERROR(Table1[[#This Row],[Subsidies (Uninflated)]]/Table1[[#This Row],[Total capital cost Incl subsidies (Inflated)]],0)</f>
        <v>0</v>
      </c>
    </row>
    <row r="21" spans="1:26" s="10" customFormat="1" ht="23.25" x14ac:dyDescent="0.35">
      <c r="A21" s="32" t="s">
        <v>467</v>
      </c>
      <c r="B21" s="56" t="s">
        <v>468</v>
      </c>
      <c r="C21" s="53" t="s">
        <v>449</v>
      </c>
      <c r="D21" s="65" t="s">
        <v>397</v>
      </c>
      <c r="E21" s="65" t="s">
        <v>20</v>
      </c>
      <c r="F21" s="60" t="s">
        <v>55</v>
      </c>
      <c r="G21" s="70">
        <v>1</v>
      </c>
      <c r="H21" s="34">
        <v>2006</v>
      </c>
      <c r="I21" s="33">
        <v>2005</v>
      </c>
      <c r="J21" s="65">
        <v>2031</v>
      </c>
      <c r="K21" s="35">
        <v>30</v>
      </c>
      <c r="L21" s="32">
        <v>0</v>
      </c>
      <c r="M21" s="32">
        <v>0.70500000000000007</v>
      </c>
      <c r="N21" s="32">
        <v>0.1</v>
      </c>
      <c r="O21" s="32">
        <v>0.19499999999999995</v>
      </c>
      <c r="P21" s="36">
        <v>0.125</v>
      </c>
      <c r="Q21" s="37">
        <v>0.16</v>
      </c>
      <c r="R21" s="38">
        <v>200</v>
      </c>
      <c r="S21" s="39">
        <v>0</v>
      </c>
      <c r="T21" s="39">
        <v>200</v>
      </c>
      <c r="U21" s="39">
        <v>32</v>
      </c>
      <c r="V21" s="40">
        <v>168</v>
      </c>
      <c r="W21" s="41">
        <f>IFERROR(Table1[[#This Row],[DC Capex (Inflated)]]/Table1[[#This Row],[Total capital cost Incl subsidies (Inflated)]],0)</f>
        <v>0.16</v>
      </c>
      <c r="X21" s="42">
        <f>IFERROR(Table1[[#This Row],[Rates Loan (Inflated)]]/Table1[[#This Row],[Total capital cost Incl subsidies (Inflated)]],0)</f>
        <v>0.84</v>
      </c>
      <c r="Y21" s="43">
        <f>IFERROR(Table1[[#This Row],[Subsidies (Uninflated)]]/Table1[[#This Row],[Total capital cost Incl subsidies (Inflated)]],0)</f>
        <v>0</v>
      </c>
    </row>
    <row r="22" spans="1:26" s="10" customFormat="1" ht="23.25" x14ac:dyDescent="0.35">
      <c r="A22" s="32" t="s">
        <v>470</v>
      </c>
      <c r="B22" s="56" t="s">
        <v>471</v>
      </c>
      <c r="C22" s="53" t="s">
        <v>42</v>
      </c>
      <c r="D22" s="65" t="s">
        <v>397</v>
      </c>
      <c r="E22" s="65" t="s">
        <v>20</v>
      </c>
      <c r="F22" s="60" t="s">
        <v>55</v>
      </c>
      <c r="G22" s="70">
        <v>1</v>
      </c>
      <c r="H22" s="34">
        <v>2006</v>
      </c>
      <c r="I22" s="33">
        <v>2005</v>
      </c>
      <c r="J22" s="65">
        <v>2031</v>
      </c>
      <c r="K22" s="35">
        <v>30</v>
      </c>
      <c r="L22" s="32">
        <v>0</v>
      </c>
      <c r="M22" s="32">
        <v>0.505</v>
      </c>
      <c r="N22" s="32">
        <v>0</v>
      </c>
      <c r="O22" s="32">
        <v>0.495</v>
      </c>
      <c r="P22" s="36">
        <v>0.125</v>
      </c>
      <c r="Q22" s="37">
        <v>0.31</v>
      </c>
      <c r="R22" s="38">
        <v>183</v>
      </c>
      <c r="S22" s="39">
        <v>0</v>
      </c>
      <c r="T22" s="39">
        <v>183</v>
      </c>
      <c r="U22" s="39">
        <v>56.73</v>
      </c>
      <c r="V22" s="40">
        <v>126.27000000000001</v>
      </c>
      <c r="W22" s="41">
        <f>IFERROR(Table1[[#This Row],[DC Capex (Inflated)]]/Table1[[#This Row],[Total capital cost Incl subsidies (Inflated)]],0)</f>
        <v>0.31</v>
      </c>
      <c r="X22" s="42">
        <f>IFERROR(Table1[[#This Row],[Rates Loan (Inflated)]]/Table1[[#This Row],[Total capital cost Incl subsidies (Inflated)]],0)</f>
        <v>0.69000000000000006</v>
      </c>
      <c r="Y22" s="43">
        <f>IFERROR(Table1[[#This Row],[Subsidies (Uninflated)]]/Table1[[#This Row],[Total capital cost Incl subsidies (Inflated)]],0)</f>
        <v>0</v>
      </c>
    </row>
    <row r="23" spans="1:26" s="10" customFormat="1" ht="23.25" x14ac:dyDescent="0.35">
      <c r="A23" s="32" t="s">
        <v>1297</v>
      </c>
      <c r="B23" s="56" t="s">
        <v>1296</v>
      </c>
      <c r="C23" s="53" t="s">
        <v>45</v>
      </c>
      <c r="D23" s="65" t="s">
        <v>397</v>
      </c>
      <c r="E23" s="65" t="s">
        <v>20</v>
      </c>
      <c r="F23" s="60" t="s">
        <v>55</v>
      </c>
      <c r="G23" s="70">
        <v>0.6</v>
      </c>
      <c r="H23" s="34">
        <v>2011</v>
      </c>
      <c r="I23" s="33">
        <v>2018</v>
      </c>
      <c r="J23" s="65">
        <v>2031</v>
      </c>
      <c r="K23" s="35">
        <v>30</v>
      </c>
      <c r="L23" s="32">
        <v>0</v>
      </c>
      <c r="M23" s="32">
        <v>0.1</v>
      </c>
      <c r="N23" s="32">
        <v>0.3</v>
      </c>
      <c r="O23" s="32">
        <v>0.6</v>
      </c>
      <c r="P23" s="36">
        <v>0.63</v>
      </c>
      <c r="Q23" s="37">
        <v>0.61499999999999999</v>
      </c>
      <c r="R23" s="38">
        <v>405.59402399999999</v>
      </c>
      <c r="S23" s="39">
        <v>0</v>
      </c>
      <c r="T23" s="39">
        <v>405.59402399999999</v>
      </c>
      <c r="U23" s="39">
        <v>249.44032475999998</v>
      </c>
      <c r="V23" s="40">
        <v>156.15369924000001</v>
      </c>
      <c r="W23" s="41">
        <f>IFERROR(Table1[[#This Row],[DC Capex (Inflated)]]/Table1[[#This Row],[Total capital cost Incl subsidies (Inflated)]],0)</f>
        <v>0.61499999999999999</v>
      </c>
      <c r="X23" s="42">
        <f>IFERROR(Table1[[#This Row],[Rates Loan (Inflated)]]/Table1[[#This Row],[Total capital cost Incl subsidies (Inflated)]],0)</f>
        <v>0.38500000000000001</v>
      </c>
      <c r="Y23" s="43">
        <f>IFERROR(Table1[[#This Row],[Subsidies (Uninflated)]]/Table1[[#This Row],[Total capital cost Incl subsidies (Inflated)]],0)</f>
        <v>0</v>
      </c>
    </row>
    <row r="24" spans="1:26" s="10" customFormat="1" ht="23.25" x14ac:dyDescent="0.35">
      <c r="A24" s="32" t="s">
        <v>420</v>
      </c>
      <c r="B24" s="56" t="s">
        <v>419</v>
      </c>
      <c r="C24" s="53" t="s">
        <v>45</v>
      </c>
      <c r="D24" s="65" t="s">
        <v>397</v>
      </c>
      <c r="E24" s="65" t="s">
        <v>20</v>
      </c>
      <c r="F24" s="60" t="s">
        <v>55</v>
      </c>
      <c r="G24" s="70">
        <v>0.6</v>
      </c>
      <c r="H24" s="34">
        <v>2009</v>
      </c>
      <c r="I24" s="33">
        <v>2016</v>
      </c>
      <c r="J24" s="65">
        <v>2031</v>
      </c>
      <c r="K24" s="35">
        <v>30</v>
      </c>
      <c r="L24" s="32">
        <v>0</v>
      </c>
      <c r="M24" s="32">
        <v>0.1</v>
      </c>
      <c r="N24" s="32">
        <v>0.3</v>
      </c>
      <c r="O24" s="32">
        <v>0.6</v>
      </c>
      <c r="P24" s="36">
        <v>0.63</v>
      </c>
      <c r="Q24" s="37">
        <v>0.61499999999999999</v>
      </c>
      <c r="R24" s="38">
        <v>220.60774199999997</v>
      </c>
      <c r="S24" s="39">
        <v>0</v>
      </c>
      <c r="T24" s="39">
        <v>220.60774199999997</v>
      </c>
      <c r="U24" s="39">
        <v>135.67376132999999</v>
      </c>
      <c r="V24" s="40">
        <v>84.933980669999997</v>
      </c>
      <c r="W24" s="41">
        <f>IFERROR(Table1[[#This Row],[DC Capex (Inflated)]]/Table1[[#This Row],[Total capital cost Incl subsidies (Inflated)]],0)</f>
        <v>0.61499999999999999</v>
      </c>
      <c r="X24" s="42">
        <f>IFERROR(Table1[[#This Row],[Rates Loan (Inflated)]]/Table1[[#This Row],[Total capital cost Incl subsidies (Inflated)]],0)</f>
        <v>0.38500000000000001</v>
      </c>
      <c r="Y24" s="43">
        <f>IFERROR(Table1[[#This Row],[Subsidies (Uninflated)]]/Table1[[#This Row],[Total capital cost Incl subsidies (Inflated)]],0)</f>
        <v>0</v>
      </c>
    </row>
    <row r="25" spans="1:26" s="10" customFormat="1" ht="23.25" x14ac:dyDescent="0.35">
      <c r="A25" s="32" t="s">
        <v>447</v>
      </c>
      <c r="B25" s="56" t="s">
        <v>448</v>
      </c>
      <c r="C25" s="53" t="s">
        <v>449</v>
      </c>
      <c r="D25" s="65" t="s">
        <v>397</v>
      </c>
      <c r="E25" s="65" t="s">
        <v>20</v>
      </c>
      <c r="F25" s="60" t="s">
        <v>55</v>
      </c>
      <c r="G25" s="70">
        <v>0.2</v>
      </c>
      <c r="H25" s="34">
        <v>2006</v>
      </c>
      <c r="I25" s="33">
        <v>2006</v>
      </c>
      <c r="J25" s="65">
        <v>2031</v>
      </c>
      <c r="K25" s="35">
        <v>25</v>
      </c>
      <c r="L25" s="32">
        <v>0</v>
      </c>
      <c r="M25" s="32">
        <v>0.1</v>
      </c>
      <c r="N25" s="32">
        <v>0.05</v>
      </c>
      <c r="O25" s="32">
        <v>0.85</v>
      </c>
      <c r="P25" s="36">
        <v>0.125</v>
      </c>
      <c r="Q25" s="37">
        <v>0.48749999999999999</v>
      </c>
      <c r="R25" s="38">
        <v>20.8</v>
      </c>
      <c r="S25" s="39">
        <v>0</v>
      </c>
      <c r="T25" s="39">
        <v>20.8</v>
      </c>
      <c r="U25" s="39">
        <v>10.14</v>
      </c>
      <c r="V25" s="40">
        <v>10.66</v>
      </c>
      <c r="W25" s="41">
        <f>IFERROR(Table1[[#This Row],[DC Capex (Inflated)]]/Table1[[#This Row],[Total capital cost Incl subsidies (Inflated)]],0)</f>
        <v>0.48749999999999999</v>
      </c>
      <c r="X25" s="42">
        <f>IFERROR(Table1[[#This Row],[Rates Loan (Inflated)]]/Table1[[#This Row],[Total capital cost Incl subsidies (Inflated)]],0)</f>
        <v>0.51249999999999996</v>
      </c>
      <c r="Y25" s="43">
        <f>IFERROR(Table1[[#This Row],[Subsidies (Uninflated)]]/Table1[[#This Row],[Total capital cost Incl subsidies (Inflated)]],0)</f>
        <v>0</v>
      </c>
    </row>
    <row r="26" spans="1:26" s="10" customFormat="1" ht="23.25" x14ac:dyDescent="0.35">
      <c r="A26" s="32" t="s">
        <v>508</v>
      </c>
      <c r="B26" s="56" t="s">
        <v>509</v>
      </c>
      <c r="C26" s="53" t="s">
        <v>42</v>
      </c>
      <c r="D26" s="65" t="s">
        <v>397</v>
      </c>
      <c r="E26" s="65" t="s">
        <v>20</v>
      </c>
      <c r="F26" s="60" t="s">
        <v>55</v>
      </c>
      <c r="G26" s="70">
        <v>1</v>
      </c>
      <c r="H26" s="34">
        <v>2006</v>
      </c>
      <c r="I26" s="33">
        <v>2011</v>
      </c>
      <c r="J26" s="65">
        <v>2031</v>
      </c>
      <c r="K26" s="35">
        <v>5</v>
      </c>
      <c r="L26" s="32">
        <v>0</v>
      </c>
      <c r="M26" s="32">
        <v>0.505</v>
      </c>
      <c r="N26" s="32">
        <v>0</v>
      </c>
      <c r="O26" s="32">
        <v>0.495</v>
      </c>
      <c r="P26" s="36">
        <v>0.125</v>
      </c>
      <c r="Q26" s="37">
        <v>0.31</v>
      </c>
      <c r="R26" s="38">
        <v>55</v>
      </c>
      <c r="S26" s="39">
        <v>0</v>
      </c>
      <c r="T26" s="39">
        <v>55</v>
      </c>
      <c r="U26" s="39">
        <v>17.049999999999997</v>
      </c>
      <c r="V26" s="40">
        <v>37.949999999999996</v>
      </c>
      <c r="W26" s="41">
        <f>IFERROR(Table1[[#This Row],[DC Capex (Inflated)]]/Table1[[#This Row],[Total capital cost Incl subsidies (Inflated)]],0)</f>
        <v>0.30999999999999994</v>
      </c>
      <c r="X26" s="42">
        <f>IFERROR(Table1[[#This Row],[Rates Loan (Inflated)]]/Table1[[#This Row],[Total capital cost Incl subsidies (Inflated)]],0)</f>
        <v>0.69</v>
      </c>
      <c r="Y26" s="43">
        <f>IFERROR(Table1[[#This Row],[Subsidies (Uninflated)]]/Table1[[#This Row],[Total capital cost Incl subsidies (Inflated)]],0)</f>
        <v>0</v>
      </c>
    </row>
    <row r="27" spans="1:26" s="10" customFormat="1" ht="23.25" x14ac:dyDescent="0.35">
      <c r="A27" s="32" t="s">
        <v>403</v>
      </c>
      <c r="B27" s="56" t="s">
        <v>401</v>
      </c>
      <c r="C27" s="53" t="s">
        <v>44</v>
      </c>
      <c r="D27" s="65" t="s">
        <v>397</v>
      </c>
      <c r="E27" s="65" t="s">
        <v>20</v>
      </c>
      <c r="F27" s="60" t="s">
        <v>55</v>
      </c>
      <c r="G27" s="70">
        <v>0.2</v>
      </c>
      <c r="H27" s="34">
        <v>2008</v>
      </c>
      <c r="I27" s="33">
        <v>2015</v>
      </c>
      <c r="J27" s="65">
        <v>2031</v>
      </c>
      <c r="K27" s="35">
        <v>30</v>
      </c>
      <c r="L27" s="32">
        <v>0</v>
      </c>
      <c r="M27" s="32">
        <v>0.1</v>
      </c>
      <c r="N27" s="32">
        <v>0</v>
      </c>
      <c r="O27" s="32">
        <v>0.9</v>
      </c>
      <c r="P27" s="36">
        <v>0.875</v>
      </c>
      <c r="Q27" s="37">
        <v>0.88749999999999996</v>
      </c>
      <c r="R27" s="38">
        <v>46.98359</v>
      </c>
      <c r="S27" s="39">
        <v>0</v>
      </c>
      <c r="T27" s="39">
        <v>46.98359</v>
      </c>
      <c r="U27" s="39">
        <v>41.697936124999998</v>
      </c>
      <c r="V27" s="40">
        <v>5.2856538750000013</v>
      </c>
      <c r="W27" s="41">
        <f>IFERROR(Table1[[#This Row],[DC Capex (Inflated)]]/Table1[[#This Row],[Total capital cost Incl subsidies (Inflated)]],0)</f>
        <v>0.88749999999999996</v>
      </c>
      <c r="X27" s="42">
        <f>IFERROR(Table1[[#This Row],[Rates Loan (Inflated)]]/Table1[[#This Row],[Total capital cost Incl subsidies (Inflated)]],0)</f>
        <v>0.11250000000000003</v>
      </c>
      <c r="Y27" s="43">
        <f>IFERROR(Table1[[#This Row],[Subsidies (Uninflated)]]/Table1[[#This Row],[Total capital cost Incl subsidies (Inflated)]],0)</f>
        <v>0</v>
      </c>
    </row>
    <row r="28" spans="1:26" s="10" customFormat="1" ht="23.25" x14ac:dyDescent="0.35">
      <c r="A28" s="32" t="s">
        <v>438</v>
      </c>
      <c r="B28" s="56" t="s">
        <v>439</v>
      </c>
      <c r="C28" s="53" t="s">
        <v>45</v>
      </c>
      <c r="D28" s="65" t="s">
        <v>397</v>
      </c>
      <c r="E28" s="65" t="s">
        <v>20</v>
      </c>
      <c r="F28" s="60" t="s">
        <v>55</v>
      </c>
      <c r="G28" s="70">
        <v>0.8</v>
      </c>
      <c r="H28" s="34">
        <v>2006</v>
      </c>
      <c r="I28" s="33">
        <v>2010</v>
      </c>
      <c r="J28" s="65">
        <v>2031</v>
      </c>
      <c r="K28" s="35">
        <v>30</v>
      </c>
      <c r="L28" s="32">
        <v>0</v>
      </c>
      <c r="M28" s="32">
        <v>0.1</v>
      </c>
      <c r="N28" s="32">
        <v>0.05</v>
      </c>
      <c r="O28" s="32">
        <v>0.85</v>
      </c>
      <c r="P28" s="36">
        <v>0.125</v>
      </c>
      <c r="Q28" s="37">
        <v>0.48749999999999999</v>
      </c>
      <c r="R28" s="38">
        <v>252.8</v>
      </c>
      <c r="S28" s="39">
        <v>0</v>
      </c>
      <c r="T28" s="39">
        <v>252.8</v>
      </c>
      <c r="U28" s="39">
        <v>123.24000000000001</v>
      </c>
      <c r="V28" s="40">
        <v>129.56</v>
      </c>
      <c r="W28" s="41">
        <f>IFERROR(Table1[[#This Row],[DC Capex (Inflated)]]/Table1[[#This Row],[Total capital cost Incl subsidies (Inflated)]],0)</f>
        <v>0.48749999999999999</v>
      </c>
      <c r="X28" s="42">
        <f>IFERROR(Table1[[#This Row],[Rates Loan (Inflated)]]/Table1[[#This Row],[Total capital cost Incl subsidies (Inflated)]],0)</f>
        <v>0.51249999999999996</v>
      </c>
      <c r="Y28" s="43">
        <f>IFERROR(Table1[[#This Row],[Subsidies (Uninflated)]]/Table1[[#This Row],[Total capital cost Incl subsidies (Inflated)]],0)</f>
        <v>0</v>
      </c>
    </row>
    <row r="29" spans="1:26" s="10" customFormat="1" ht="23.25" x14ac:dyDescent="0.35">
      <c r="A29" s="32" t="s">
        <v>436</v>
      </c>
      <c r="B29" s="56" t="s">
        <v>408</v>
      </c>
      <c r="C29" s="53" t="s">
        <v>44</v>
      </c>
      <c r="D29" s="65" t="s">
        <v>397</v>
      </c>
      <c r="E29" s="65" t="s">
        <v>20</v>
      </c>
      <c r="F29" s="60" t="s">
        <v>55</v>
      </c>
      <c r="G29" s="70">
        <v>1</v>
      </c>
      <c r="H29" s="34">
        <v>2006</v>
      </c>
      <c r="I29" s="33">
        <v>2003</v>
      </c>
      <c r="J29" s="65">
        <v>2031</v>
      </c>
      <c r="K29" s="35">
        <v>10</v>
      </c>
      <c r="L29" s="32">
        <v>0</v>
      </c>
      <c r="M29" s="32">
        <v>0.505</v>
      </c>
      <c r="N29" s="32">
        <v>0.05</v>
      </c>
      <c r="O29" s="32">
        <v>0.4449999999999999</v>
      </c>
      <c r="P29" s="36">
        <v>0.125</v>
      </c>
      <c r="Q29" s="37">
        <v>0.28499999999999998</v>
      </c>
      <c r="R29" s="38">
        <v>189</v>
      </c>
      <c r="S29" s="39">
        <v>0</v>
      </c>
      <c r="T29" s="39">
        <v>189</v>
      </c>
      <c r="U29" s="39">
        <v>53.864999999999995</v>
      </c>
      <c r="V29" s="40">
        <v>135.13499999999999</v>
      </c>
      <c r="W29" s="41">
        <f>IFERROR(Table1[[#This Row],[DC Capex (Inflated)]]/Table1[[#This Row],[Total capital cost Incl subsidies (Inflated)]],0)</f>
        <v>0.28499999999999998</v>
      </c>
      <c r="X29" s="42">
        <f>IFERROR(Table1[[#This Row],[Rates Loan (Inflated)]]/Table1[[#This Row],[Total capital cost Incl subsidies (Inflated)]],0)</f>
        <v>0.71499999999999997</v>
      </c>
      <c r="Y29" s="43">
        <f>IFERROR(Table1[[#This Row],[Subsidies (Uninflated)]]/Table1[[#This Row],[Total capital cost Incl subsidies (Inflated)]],0)</f>
        <v>0</v>
      </c>
    </row>
    <row r="30" spans="1:26" ht="23.25" x14ac:dyDescent="0.35">
      <c r="A30" s="32" t="s">
        <v>437</v>
      </c>
      <c r="B30" s="56" t="s">
        <v>408</v>
      </c>
      <c r="C30" s="53" t="s">
        <v>44</v>
      </c>
      <c r="D30" s="65" t="s">
        <v>397</v>
      </c>
      <c r="E30" s="65" t="s">
        <v>20</v>
      </c>
      <c r="F30" s="60" t="s">
        <v>55</v>
      </c>
      <c r="G30" s="70">
        <v>1</v>
      </c>
      <c r="H30" s="34">
        <v>2006</v>
      </c>
      <c r="I30" s="33">
        <v>2005</v>
      </c>
      <c r="J30" s="65">
        <v>2031</v>
      </c>
      <c r="K30" s="35">
        <v>30</v>
      </c>
      <c r="L30" s="32">
        <v>0</v>
      </c>
      <c r="M30" s="32">
        <v>0.505</v>
      </c>
      <c r="N30" s="32">
        <v>0.05</v>
      </c>
      <c r="O30" s="32">
        <v>0.4449999999999999</v>
      </c>
      <c r="P30" s="36">
        <v>0.125</v>
      </c>
      <c r="Q30" s="37">
        <v>0.28499999999999998</v>
      </c>
      <c r="R30" s="38">
        <v>379</v>
      </c>
      <c r="S30" s="39">
        <v>0</v>
      </c>
      <c r="T30" s="39">
        <v>379</v>
      </c>
      <c r="U30" s="39">
        <v>108.01499999999999</v>
      </c>
      <c r="V30" s="40">
        <v>270.98500000000001</v>
      </c>
      <c r="W30" s="41">
        <f>IFERROR(Table1[[#This Row],[DC Capex (Inflated)]]/Table1[[#This Row],[Total capital cost Incl subsidies (Inflated)]],0)</f>
        <v>0.28499999999999998</v>
      </c>
      <c r="X30" s="42">
        <f>IFERROR(Table1[[#This Row],[Rates Loan (Inflated)]]/Table1[[#This Row],[Total capital cost Incl subsidies (Inflated)]],0)</f>
        <v>0.71500000000000008</v>
      </c>
      <c r="Y30" s="43">
        <f>IFERROR(Table1[[#This Row],[Subsidies (Uninflated)]]/Table1[[#This Row],[Total capital cost Incl subsidies (Inflated)]],0)</f>
        <v>0</v>
      </c>
      <c r="Z30" s="10"/>
    </row>
    <row r="31" spans="1:26" ht="23.25" x14ac:dyDescent="0.35">
      <c r="A31" s="32" t="s">
        <v>441</v>
      </c>
      <c r="B31" s="56" t="s">
        <v>442</v>
      </c>
      <c r="C31" s="53" t="s">
        <v>45</v>
      </c>
      <c r="D31" s="65" t="s">
        <v>397</v>
      </c>
      <c r="E31" s="65" t="s">
        <v>20</v>
      </c>
      <c r="F31" s="60" t="s">
        <v>55</v>
      </c>
      <c r="G31" s="70">
        <v>0.9</v>
      </c>
      <c r="H31" s="34">
        <v>2006</v>
      </c>
      <c r="I31" s="33">
        <v>2012</v>
      </c>
      <c r="J31" s="65">
        <v>2031</v>
      </c>
      <c r="K31" s="35">
        <v>30</v>
      </c>
      <c r="L31" s="32">
        <v>0</v>
      </c>
      <c r="M31" s="32">
        <v>0.505</v>
      </c>
      <c r="N31" s="32">
        <v>0</v>
      </c>
      <c r="O31" s="32">
        <v>0.495</v>
      </c>
      <c r="P31" s="36">
        <v>0.125</v>
      </c>
      <c r="Q31" s="37">
        <v>0.31</v>
      </c>
      <c r="R31" s="38">
        <v>126.9</v>
      </c>
      <c r="S31" s="39">
        <v>0</v>
      </c>
      <c r="T31" s="39">
        <v>126.9</v>
      </c>
      <c r="U31" s="39">
        <v>39.338999999999999</v>
      </c>
      <c r="V31" s="40">
        <v>87.561000000000007</v>
      </c>
      <c r="W31" s="41">
        <f>IFERROR(Table1[[#This Row],[DC Capex (Inflated)]]/Table1[[#This Row],[Total capital cost Incl subsidies (Inflated)]],0)</f>
        <v>0.31</v>
      </c>
      <c r="X31" s="42">
        <f>IFERROR(Table1[[#This Row],[Rates Loan (Inflated)]]/Table1[[#This Row],[Total capital cost Incl subsidies (Inflated)]],0)</f>
        <v>0.69000000000000006</v>
      </c>
      <c r="Y31" s="43">
        <f>IFERROR(Table1[[#This Row],[Subsidies (Uninflated)]]/Table1[[#This Row],[Total capital cost Incl subsidies (Inflated)]],0)</f>
        <v>0</v>
      </c>
      <c r="Z31" s="10"/>
    </row>
    <row r="32" spans="1:26" ht="23.25" x14ac:dyDescent="0.35">
      <c r="A32" s="32" t="s">
        <v>432</v>
      </c>
      <c r="B32" s="56" t="s">
        <v>408</v>
      </c>
      <c r="C32" s="53" t="s">
        <v>45</v>
      </c>
      <c r="D32" s="65" t="s">
        <v>397</v>
      </c>
      <c r="E32" s="65" t="s">
        <v>20</v>
      </c>
      <c r="F32" s="60" t="s">
        <v>55</v>
      </c>
      <c r="G32" s="70">
        <v>0.4</v>
      </c>
      <c r="H32" s="34">
        <v>2006</v>
      </c>
      <c r="I32" s="33">
        <v>2001</v>
      </c>
      <c r="J32" s="65">
        <v>2031</v>
      </c>
      <c r="K32" s="35">
        <v>30</v>
      </c>
      <c r="L32" s="32">
        <v>0</v>
      </c>
      <c r="M32" s="32">
        <v>0.505</v>
      </c>
      <c r="N32" s="32">
        <v>0.05</v>
      </c>
      <c r="O32" s="32">
        <v>0.4449999999999999</v>
      </c>
      <c r="P32" s="36">
        <v>0.125</v>
      </c>
      <c r="Q32" s="37">
        <v>0.28499999999999998</v>
      </c>
      <c r="R32" s="38">
        <v>154.80000000000001</v>
      </c>
      <c r="S32" s="39">
        <v>0</v>
      </c>
      <c r="T32" s="39">
        <v>154.80000000000001</v>
      </c>
      <c r="U32" s="39">
        <v>44.117999999999995</v>
      </c>
      <c r="V32" s="40">
        <v>110.68200000000002</v>
      </c>
      <c r="W32" s="41">
        <f>IFERROR(Table1[[#This Row],[DC Capex (Inflated)]]/Table1[[#This Row],[Total capital cost Incl subsidies (Inflated)]],0)</f>
        <v>0.28499999999999992</v>
      </c>
      <c r="X32" s="42">
        <f>IFERROR(Table1[[#This Row],[Rates Loan (Inflated)]]/Table1[[#This Row],[Total capital cost Incl subsidies (Inflated)]],0)</f>
        <v>0.71500000000000008</v>
      </c>
      <c r="Y32" s="43">
        <f>IFERROR(Table1[[#This Row],[Subsidies (Uninflated)]]/Table1[[#This Row],[Total capital cost Incl subsidies (Inflated)]],0)</f>
        <v>0</v>
      </c>
      <c r="Z32" s="10"/>
    </row>
    <row r="33" spans="1:26" ht="23.25" x14ac:dyDescent="0.35">
      <c r="A33" s="32" t="s">
        <v>479</v>
      </c>
      <c r="B33" s="56" t="s">
        <v>480</v>
      </c>
      <c r="C33" s="53" t="s">
        <v>42</v>
      </c>
      <c r="D33" s="65" t="s">
        <v>397</v>
      </c>
      <c r="E33" s="65" t="s">
        <v>20</v>
      </c>
      <c r="F33" s="60" t="s">
        <v>55</v>
      </c>
      <c r="G33" s="70">
        <v>1</v>
      </c>
      <c r="H33" s="34">
        <v>2006</v>
      </c>
      <c r="I33" s="33">
        <v>2010</v>
      </c>
      <c r="J33" s="65">
        <v>2031</v>
      </c>
      <c r="K33" s="35">
        <v>5</v>
      </c>
      <c r="L33" s="32">
        <v>0</v>
      </c>
      <c r="M33" s="32">
        <v>0.505</v>
      </c>
      <c r="N33" s="32">
        <v>0.05</v>
      </c>
      <c r="O33" s="32">
        <v>0.4449999999999999</v>
      </c>
      <c r="P33" s="36">
        <v>0.125</v>
      </c>
      <c r="Q33" s="37">
        <v>0.28499999999999998</v>
      </c>
      <c r="R33" s="38">
        <v>163</v>
      </c>
      <c r="S33" s="39">
        <v>0</v>
      </c>
      <c r="T33" s="39">
        <v>163</v>
      </c>
      <c r="U33" s="39">
        <v>46.454999999999998</v>
      </c>
      <c r="V33" s="40">
        <v>116.545</v>
      </c>
      <c r="W33" s="41">
        <f>IFERROR(Table1[[#This Row],[DC Capex (Inflated)]]/Table1[[#This Row],[Total capital cost Incl subsidies (Inflated)]],0)</f>
        <v>0.28499999999999998</v>
      </c>
      <c r="X33" s="42">
        <f>IFERROR(Table1[[#This Row],[Rates Loan (Inflated)]]/Table1[[#This Row],[Total capital cost Incl subsidies (Inflated)]],0)</f>
        <v>0.71499999999999997</v>
      </c>
      <c r="Y33" s="43">
        <f>IFERROR(Table1[[#This Row],[Subsidies (Uninflated)]]/Table1[[#This Row],[Total capital cost Incl subsidies (Inflated)]],0)</f>
        <v>0</v>
      </c>
      <c r="Z33" s="10"/>
    </row>
    <row r="34" spans="1:26" ht="23.25" x14ac:dyDescent="0.35">
      <c r="A34" s="32" t="s">
        <v>399</v>
      </c>
      <c r="B34" s="56" t="s">
        <v>398</v>
      </c>
      <c r="C34" s="53" t="s">
        <v>50</v>
      </c>
      <c r="D34" s="65" t="s">
        <v>397</v>
      </c>
      <c r="E34" s="65" t="s">
        <v>20</v>
      </c>
      <c r="F34" s="60" t="s">
        <v>55</v>
      </c>
      <c r="G34" s="70">
        <v>0.1</v>
      </c>
      <c r="H34" s="34">
        <v>2007</v>
      </c>
      <c r="I34" s="33">
        <v>2014</v>
      </c>
      <c r="J34" s="65">
        <v>2031</v>
      </c>
      <c r="K34" s="35">
        <v>30</v>
      </c>
      <c r="L34" s="32">
        <v>0</v>
      </c>
      <c r="M34" s="32">
        <v>0.1</v>
      </c>
      <c r="N34" s="32">
        <v>0.05</v>
      </c>
      <c r="O34" s="32">
        <v>0.85</v>
      </c>
      <c r="P34" s="36">
        <v>0.875</v>
      </c>
      <c r="Q34" s="37">
        <v>0.86250000000000004</v>
      </c>
      <c r="R34" s="38">
        <v>28.726343000000004</v>
      </c>
      <c r="S34" s="39">
        <v>0</v>
      </c>
      <c r="T34" s="39">
        <v>28.726343000000004</v>
      </c>
      <c r="U34" s="39">
        <v>24.776470837500003</v>
      </c>
      <c r="V34" s="40">
        <v>3.9498721625000002</v>
      </c>
      <c r="W34" s="41">
        <f>IFERROR(Table1[[#This Row],[DC Capex (Inflated)]]/Table1[[#This Row],[Total capital cost Incl subsidies (Inflated)]],0)</f>
        <v>0.86250000000000004</v>
      </c>
      <c r="X34" s="42">
        <f>IFERROR(Table1[[#This Row],[Rates Loan (Inflated)]]/Table1[[#This Row],[Total capital cost Incl subsidies (Inflated)]],0)</f>
        <v>0.13749999999999998</v>
      </c>
      <c r="Y34" s="43">
        <f>IFERROR(Table1[[#This Row],[Subsidies (Uninflated)]]/Table1[[#This Row],[Total capital cost Incl subsidies (Inflated)]],0)</f>
        <v>0</v>
      </c>
      <c r="Z34" s="10"/>
    </row>
    <row r="35" spans="1:26" ht="23.25" x14ac:dyDescent="0.35">
      <c r="A35" s="32" t="s">
        <v>434</v>
      </c>
      <c r="B35" s="56" t="s">
        <v>408</v>
      </c>
      <c r="C35" s="53" t="s">
        <v>45</v>
      </c>
      <c r="D35" s="65" t="s">
        <v>397</v>
      </c>
      <c r="E35" s="65" t="s">
        <v>20</v>
      </c>
      <c r="F35" s="60" t="s">
        <v>55</v>
      </c>
      <c r="G35" s="70">
        <v>0.6</v>
      </c>
      <c r="H35" s="34">
        <v>2006</v>
      </c>
      <c r="I35" s="33">
        <v>2007</v>
      </c>
      <c r="J35" s="65">
        <v>2031</v>
      </c>
      <c r="K35" s="35">
        <v>30</v>
      </c>
      <c r="L35" s="32">
        <v>0</v>
      </c>
      <c r="M35" s="32">
        <v>0.1</v>
      </c>
      <c r="N35" s="32">
        <v>0.05</v>
      </c>
      <c r="O35" s="32">
        <v>0.85</v>
      </c>
      <c r="P35" s="36">
        <v>0.875</v>
      </c>
      <c r="Q35" s="37">
        <v>0.86250000000000004</v>
      </c>
      <c r="R35" s="38">
        <v>759</v>
      </c>
      <c r="S35" s="39">
        <v>0</v>
      </c>
      <c r="T35" s="39">
        <v>759</v>
      </c>
      <c r="U35" s="39">
        <v>654.63750000000005</v>
      </c>
      <c r="V35" s="40">
        <v>104.36249999999995</v>
      </c>
      <c r="W35" s="41">
        <f>IFERROR(Table1[[#This Row],[DC Capex (Inflated)]]/Table1[[#This Row],[Total capital cost Incl subsidies (Inflated)]],0)</f>
        <v>0.86250000000000004</v>
      </c>
      <c r="X35" s="42">
        <f>IFERROR(Table1[[#This Row],[Rates Loan (Inflated)]]/Table1[[#This Row],[Total capital cost Incl subsidies (Inflated)]],0)</f>
        <v>0.13749999999999993</v>
      </c>
      <c r="Y35" s="43">
        <f>IFERROR(Table1[[#This Row],[Subsidies (Uninflated)]]/Table1[[#This Row],[Total capital cost Incl subsidies (Inflated)]],0)</f>
        <v>0</v>
      </c>
      <c r="Z35" s="10"/>
    </row>
    <row r="36" spans="1:26" ht="23.25" x14ac:dyDescent="0.35">
      <c r="A36" s="32" t="s">
        <v>423</v>
      </c>
      <c r="B36" s="56" t="s">
        <v>424</v>
      </c>
      <c r="C36" s="53" t="s">
        <v>45</v>
      </c>
      <c r="D36" s="65" t="s">
        <v>397</v>
      </c>
      <c r="E36" s="65" t="s">
        <v>20</v>
      </c>
      <c r="F36" s="60" t="s">
        <v>55</v>
      </c>
      <c r="G36" s="70">
        <v>0.6</v>
      </c>
      <c r="H36" s="34">
        <v>2006</v>
      </c>
      <c r="I36" s="33">
        <v>2002</v>
      </c>
      <c r="J36" s="65">
        <v>2031</v>
      </c>
      <c r="K36" s="35">
        <v>30</v>
      </c>
      <c r="L36" s="32">
        <v>0</v>
      </c>
      <c r="M36" s="32">
        <v>0.1</v>
      </c>
      <c r="N36" s="32">
        <v>0.05</v>
      </c>
      <c r="O36" s="32">
        <v>0.85</v>
      </c>
      <c r="P36" s="36">
        <v>0.875</v>
      </c>
      <c r="Q36" s="37">
        <v>0.86250000000000004</v>
      </c>
      <c r="R36" s="38">
        <v>2671.2</v>
      </c>
      <c r="S36" s="39">
        <v>0</v>
      </c>
      <c r="T36" s="39">
        <v>2671.2</v>
      </c>
      <c r="U36" s="39">
        <v>2303.9100000000003</v>
      </c>
      <c r="V36" s="40">
        <v>367.28999999999996</v>
      </c>
      <c r="W36" s="41">
        <f>IFERROR(Table1[[#This Row],[DC Capex (Inflated)]]/Table1[[#This Row],[Total capital cost Incl subsidies (Inflated)]],0)</f>
        <v>0.86250000000000016</v>
      </c>
      <c r="X36" s="42">
        <f>IFERROR(Table1[[#This Row],[Rates Loan (Inflated)]]/Table1[[#This Row],[Total capital cost Incl subsidies (Inflated)]],0)</f>
        <v>0.13749999999999998</v>
      </c>
      <c r="Y36" s="43">
        <f>IFERROR(Table1[[#This Row],[Subsidies (Uninflated)]]/Table1[[#This Row],[Total capital cost Incl subsidies (Inflated)]],0)</f>
        <v>0</v>
      </c>
      <c r="Z36" s="10"/>
    </row>
    <row r="37" spans="1:26" ht="23.25" x14ac:dyDescent="0.35">
      <c r="A37" s="32" t="s">
        <v>454</v>
      </c>
      <c r="B37" s="56" t="s">
        <v>455</v>
      </c>
      <c r="C37" s="53" t="s">
        <v>44</v>
      </c>
      <c r="D37" s="65" t="s">
        <v>397</v>
      </c>
      <c r="E37" s="65" t="s">
        <v>20</v>
      </c>
      <c r="F37" s="60" t="s">
        <v>55</v>
      </c>
      <c r="G37" s="70">
        <v>1</v>
      </c>
      <c r="H37" s="34">
        <v>2006</v>
      </c>
      <c r="I37" s="33">
        <v>2002</v>
      </c>
      <c r="J37" s="65">
        <v>2031</v>
      </c>
      <c r="K37" s="35">
        <v>10</v>
      </c>
      <c r="L37" s="32">
        <v>0</v>
      </c>
      <c r="M37" s="32">
        <v>0.90500000000000003</v>
      </c>
      <c r="N37" s="32">
        <v>0.05</v>
      </c>
      <c r="O37" s="32">
        <v>4.4999999999999929E-2</v>
      </c>
      <c r="P37" s="36">
        <v>0.125</v>
      </c>
      <c r="Q37" s="37">
        <v>8.5000000000000006E-2</v>
      </c>
      <c r="R37" s="38">
        <v>257</v>
      </c>
      <c r="S37" s="39">
        <v>0</v>
      </c>
      <c r="T37" s="39">
        <v>257</v>
      </c>
      <c r="U37" s="39">
        <v>21.845000000000002</v>
      </c>
      <c r="V37" s="40">
        <v>235.15499999999997</v>
      </c>
      <c r="W37" s="41">
        <f>IFERROR(Table1[[#This Row],[DC Capex (Inflated)]]/Table1[[#This Row],[Total capital cost Incl subsidies (Inflated)]],0)</f>
        <v>8.5000000000000006E-2</v>
      </c>
      <c r="X37" s="42">
        <f>IFERROR(Table1[[#This Row],[Rates Loan (Inflated)]]/Table1[[#This Row],[Total capital cost Incl subsidies (Inflated)]],0)</f>
        <v>0.91499999999999992</v>
      </c>
      <c r="Y37" s="43">
        <f>IFERROR(Table1[[#This Row],[Subsidies (Uninflated)]]/Table1[[#This Row],[Total capital cost Incl subsidies (Inflated)]],0)</f>
        <v>0</v>
      </c>
      <c r="Z37" s="10"/>
    </row>
    <row r="38" spans="1:26" ht="23.25" x14ac:dyDescent="0.35">
      <c r="A38" s="32" t="s">
        <v>481</v>
      </c>
      <c r="B38" s="56" t="s">
        <v>482</v>
      </c>
      <c r="C38" s="53" t="s">
        <v>44</v>
      </c>
      <c r="D38" s="65" t="s">
        <v>397</v>
      </c>
      <c r="E38" s="65" t="s">
        <v>20</v>
      </c>
      <c r="F38" s="60" t="s">
        <v>55</v>
      </c>
      <c r="G38" s="70">
        <v>0.1</v>
      </c>
      <c r="H38" s="34">
        <v>2006</v>
      </c>
      <c r="I38" s="33">
        <v>2012</v>
      </c>
      <c r="J38" s="65">
        <v>2031</v>
      </c>
      <c r="K38" s="35">
        <v>5</v>
      </c>
      <c r="L38" s="32">
        <v>0</v>
      </c>
      <c r="M38" s="32">
        <v>0.1</v>
      </c>
      <c r="N38" s="32">
        <v>0.05</v>
      </c>
      <c r="O38" s="32">
        <v>0.85</v>
      </c>
      <c r="P38" s="36">
        <v>0.125</v>
      </c>
      <c r="Q38" s="37">
        <v>0.48749999999999999</v>
      </c>
      <c r="R38" s="38">
        <v>1</v>
      </c>
      <c r="S38" s="39">
        <v>0</v>
      </c>
      <c r="T38" s="39">
        <v>1</v>
      </c>
      <c r="U38" s="39">
        <v>0.48749999999999999</v>
      </c>
      <c r="V38" s="40">
        <v>0.51249999999999996</v>
      </c>
      <c r="W38" s="41">
        <f>IFERROR(Table1[[#This Row],[DC Capex (Inflated)]]/Table1[[#This Row],[Total capital cost Incl subsidies (Inflated)]],0)</f>
        <v>0.48749999999999999</v>
      </c>
      <c r="X38" s="42">
        <f>IFERROR(Table1[[#This Row],[Rates Loan (Inflated)]]/Table1[[#This Row],[Total capital cost Incl subsidies (Inflated)]],0)</f>
        <v>0.51249999999999996</v>
      </c>
      <c r="Y38" s="43">
        <f>IFERROR(Table1[[#This Row],[Subsidies (Uninflated)]]/Table1[[#This Row],[Total capital cost Incl subsidies (Inflated)]],0)</f>
        <v>0</v>
      </c>
      <c r="Z38" s="10"/>
    </row>
    <row r="39" spans="1:26" ht="23.25" x14ac:dyDescent="0.35">
      <c r="A39" s="32" t="s">
        <v>452</v>
      </c>
      <c r="B39" s="56" t="s">
        <v>453</v>
      </c>
      <c r="C39" s="53" t="s">
        <v>45</v>
      </c>
      <c r="D39" s="65" t="s">
        <v>397</v>
      </c>
      <c r="E39" s="65" t="s">
        <v>20</v>
      </c>
      <c r="F39" s="60" t="s">
        <v>55</v>
      </c>
      <c r="G39" s="70">
        <v>1</v>
      </c>
      <c r="H39" s="34">
        <v>2006</v>
      </c>
      <c r="I39" s="33">
        <v>2003</v>
      </c>
      <c r="J39" s="65">
        <v>2031</v>
      </c>
      <c r="K39" s="35">
        <v>30</v>
      </c>
      <c r="L39" s="32">
        <v>0</v>
      </c>
      <c r="M39" s="32">
        <v>0.1</v>
      </c>
      <c r="N39" s="32">
        <v>0.05</v>
      </c>
      <c r="O39" s="32">
        <v>0.85</v>
      </c>
      <c r="P39" s="36">
        <v>0.125</v>
      </c>
      <c r="Q39" s="37">
        <v>0.48749999999999999</v>
      </c>
      <c r="R39" s="38">
        <v>277</v>
      </c>
      <c r="S39" s="39">
        <v>0</v>
      </c>
      <c r="T39" s="39">
        <v>277</v>
      </c>
      <c r="U39" s="39">
        <v>135.03749999999999</v>
      </c>
      <c r="V39" s="40">
        <v>141.96249999999998</v>
      </c>
      <c r="W39" s="41">
        <f>IFERROR(Table1[[#This Row],[DC Capex (Inflated)]]/Table1[[#This Row],[Total capital cost Incl subsidies (Inflated)]],0)</f>
        <v>0.48749999999999999</v>
      </c>
      <c r="X39" s="42">
        <f>IFERROR(Table1[[#This Row],[Rates Loan (Inflated)]]/Table1[[#This Row],[Total capital cost Incl subsidies (Inflated)]],0)</f>
        <v>0.51249999999999996</v>
      </c>
      <c r="Y39" s="43">
        <f>IFERROR(Table1[[#This Row],[Subsidies (Uninflated)]]/Table1[[#This Row],[Total capital cost Incl subsidies (Inflated)]],0)</f>
        <v>0</v>
      </c>
      <c r="Z39" s="10"/>
    </row>
    <row r="40" spans="1:26" ht="23.25" x14ac:dyDescent="0.35">
      <c r="A40" s="32" t="s">
        <v>456</v>
      </c>
      <c r="B40" s="56" t="s">
        <v>457</v>
      </c>
      <c r="C40" s="53" t="s">
        <v>45</v>
      </c>
      <c r="D40" s="65" t="s">
        <v>397</v>
      </c>
      <c r="E40" s="65" t="s">
        <v>20</v>
      </c>
      <c r="F40" s="60" t="s">
        <v>55</v>
      </c>
      <c r="G40" s="70">
        <v>1</v>
      </c>
      <c r="H40" s="34">
        <v>2006</v>
      </c>
      <c r="I40" s="33">
        <v>2005</v>
      </c>
      <c r="J40" s="65">
        <v>2031</v>
      </c>
      <c r="K40" s="35">
        <v>5</v>
      </c>
      <c r="L40" s="32">
        <v>0</v>
      </c>
      <c r="M40" s="32">
        <v>0.1</v>
      </c>
      <c r="N40" s="32">
        <v>0.05</v>
      </c>
      <c r="O40" s="32">
        <v>0.85</v>
      </c>
      <c r="P40" s="36">
        <v>0.125</v>
      </c>
      <c r="Q40" s="37">
        <v>0.48749999999999999</v>
      </c>
      <c r="R40" s="38">
        <v>248</v>
      </c>
      <c r="S40" s="39">
        <v>0</v>
      </c>
      <c r="T40" s="39">
        <v>248</v>
      </c>
      <c r="U40" s="39">
        <v>120.89999999999999</v>
      </c>
      <c r="V40" s="40">
        <v>127.10000000000001</v>
      </c>
      <c r="W40" s="41">
        <f>IFERROR(Table1[[#This Row],[DC Capex (Inflated)]]/Table1[[#This Row],[Total capital cost Incl subsidies (Inflated)]],0)</f>
        <v>0.48749999999999999</v>
      </c>
      <c r="X40" s="42">
        <f>IFERROR(Table1[[#This Row],[Rates Loan (Inflated)]]/Table1[[#This Row],[Total capital cost Incl subsidies (Inflated)]],0)</f>
        <v>0.51250000000000007</v>
      </c>
      <c r="Y40" s="43">
        <f>IFERROR(Table1[[#This Row],[Subsidies (Uninflated)]]/Table1[[#This Row],[Total capital cost Incl subsidies (Inflated)]],0)</f>
        <v>0</v>
      </c>
      <c r="Z40" s="10"/>
    </row>
    <row r="41" spans="1:26" ht="23.25" x14ac:dyDescent="0.35">
      <c r="A41" s="32" t="s">
        <v>472</v>
      </c>
      <c r="B41" s="56" t="s">
        <v>473</v>
      </c>
      <c r="C41" s="53" t="s">
        <v>42</v>
      </c>
      <c r="D41" s="65" t="s">
        <v>397</v>
      </c>
      <c r="E41" s="65" t="s">
        <v>20</v>
      </c>
      <c r="F41" s="60" t="s">
        <v>55</v>
      </c>
      <c r="G41" s="70">
        <v>1</v>
      </c>
      <c r="H41" s="34">
        <v>2006</v>
      </c>
      <c r="I41" s="33">
        <v>2012</v>
      </c>
      <c r="J41" s="65">
        <v>2031</v>
      </c>
      <c r="K41" s="35">
        <v>5</v>
      </c>
      <c r="L41" s="32">
        <v>0</v>
      </c>
      <c r="M41" s="32">
        <v>0.505</v>
      </c>
      <c r="N41" s="32">
        <v>0.1</v>
      </c>
      <c r="O41" s="32">
        <v>0.39500000000000002</v>
      </c>
      <c r="P41" s="36">
        <v>0.125</v>
      </c>
      <c r="Q41" s="37">
        <v>0.26</v>
      </c>
      <c r="R41" s="38">
        <v>180</v>
      </c>
      <c r="S41" s="39">
        <v>0</v>
      </c>
      <c r="T41" s="39">
        <v>180</v>
      </c>
      <c r="U41" s="39">
        <v>46.800000000000004</v>
      </c>
      <c r="V41" s="40">
        <v>133.19999999999999</v>
      </c>
      <c r="W41" s="41">
        <f>IFERROR(Table1[[#This Row],[DC Capex (Inflated)]]/Table1[[#This Row],[Total capital cost Incl subsidies (Inflated)]],0)</f>
        <v>0.26</v>
      </c>
      <c r="X41" s="42">
        <f>IFERROR(Table1[[#This Row],[Rates Loan (Inflated)]]/Table1[[#This Row],[Total capital cost Incl subsidies (Inflated)]],0)</f>
        <v>0.74</v>
      </c>
      <c r="Y41" s="43">
        <f>IFERROR(Table1[[#This Row],[Subsidies (Uninflated)]]/Table1[[#This Row],[Total capital cost Incl subsidies (Inflated)]],0)</f>
        <v>0</v>
      </c>
      <c r="Z41" s="10"/>
    </row>
    <row r="42" spans="1:26" ht="23.25" x14ac:dyDescent="0.35">
      <c r="A42" s="32" t="s">
        <v>469</v>
      </c>
      <c r="B42" s="56" t="s">
        <v>464</v>
      </c>
      <c r="C42" s="53" t="s">
        <v>42</v>
      </c>
      <c r="D42" s="65" t="s">
        <v>397</v>
      </c>
      <c r="E42" s="65" t="s">
        <v>20</v>
      </c>
      <c r="F42" s="60" t="s">
        <v>55</v>
      </c>
      <c r="G42" s="70">
        <v>0.1</v>
      </c>
      <c r="H42" s="34">
        <v>2006</v>
      </c>
      <c r="I42" s="33">
        <v>2009</v>
      </c>
      <c r="J42" s="65">
        <v>2031</v>
      </c>
      <c r="K42" s="35">
        <v>10</v>
      </c>
      <c r="L42" s="32">
        <v>0</v>
      </c>
      <c r="M42" s="32">
        <v>0.1</v>
      </c>
      <c r="N42" s="32">
        <v>0</v>
      </c>
      <c r="O42" s="32">
        <v>0.9</v>
      </c>
      <c r="P42" s="36">
        <v>0.875</v>
      </c>
      <c r="Q42" s="37">
        <v>0.88749999999999996</v>
      </c>
      <c r="R42" s="38">
        <v>0.5</v>
      </c>
      <c r="S42" s="39">
        <v>0</v>
      </c>
      <c r="T42" s="39">
        <v>0.5</v>
      </c>
      <c r="U42" s="39">
        <v>0.44374999999999998</v>
      </c>
      <c r="V42" s="40">
        <v>5.625000000000005E-2</v>
      </c>
      <c r="W42" s="41">
        <f>IFERROR(Table1[[#This Row],[DC Capex (Inflated)]]/Table1[[#This Row],[Total capital cost Incl subsidies (Inflated)]],0)</f>
        <v>0.88749999999999996</v>
      </c>
      <c r="X42" s="42">
        <f>IFERROR(Table1[[#This Row],[Rates Loan (Inflated)]]/Table1[[#This Row],[Total capital cost Incl subsidies (Inflated)]],0)</f>
        <v>0.1125000000000001</v>
      </c>
      <c r="Y42" s="43">
        <f>IFERROR(Table1[[#This Row],[Subsidies (Uninflated)]]/Table1[[#This Row],[Total capital cost Incl subsidies (Inflated)]],0)</f>
        <v>0</v>
      </c>
      <c r="Z42" s="10"/>
    </row>
    <row r="43" spans="1:26" ht="23.25" x14ac:dyDescent="0.35">
      <c r="A43" s="32" t="s">
        <v>531</v>
      </c>
      <c r="B43" s="56" t="s">
        <v>532</v>
      </c>
      <c r="C43" s="53" t="s">
        <v>42</v>
      </c>
      <c r="D43" s="65" t="s">
        <v>397</v>
      </c>
      <c r="E43" s="65" t="s">
        <v>20</v>
      </c>
      <c r="F43" s="60" t="s">
        <v>55</v>
      </c>
      <c r="G43" s="70">
        <v>1</v>
      </c>
      <c r="H43" s="34">
        <v>2006</v>
      </c>
      <c r="I43" s="33">
        <v>2010</v>
      </c>
      <c r="J43" s="65">
        <v>2031</v>
      </c>
      <c r="K43" s="35">
        <v>5</v>
      </c>
      <c r="L43" s="32">
        <v>0</v>
      </c>
      <c r="M43" s="32">
        <v>0.505</v>
      </c>
      <c r="N43" s="32">
        <v>0.1</v>
      </c>
      <c r="O43" s="32">
        <v>0.39500000000000002</v>
      </c>
      <c r="P43" s="36">
        <v>0.125</v>
      </c>
      <c r="Q43" s="37">
        <v>0.26</v>
      </c>
      <c r="R43" s="38">
        <v>22</v>
      </c>
      <c r="S43" s="39">
        <v>0</v>
      </c>
      <c r="T43" s="39">
        <v>22</v>
      </c>
      <c r="U43" s="39">
        <v>5.72</v>
      </c>
      <c r="V43" s="40">
        <v>16.28</v>
      </c>
      <c r="W43" s="41">
        <f>IFERROR(Table1[[#This Row],[DC Capex (Inflated)]]/Table1[[#This Row],[Total capital cost Incl subsidies (Inflated)]],0)</f>
        <v>0.26</v>
      </c>
      <c r="X43" s="42">
        <f>IFERROR(Table1[[#This Row],[Rates Loan (Inflated)]]/Table1[[#This Row],[Total capital cost Incl subsidies (Inflated)]],0)</f>
        <v>0.7400000000000001</v>
      </c>
      <c r="Y43" s="43">
        <f>IFERROR(Table1[[#This Row],[Subsidies (Uninflated)]]/Table1[[#This Row],[Total capital cost Incl subsidies (Inflated)]],0)</f>
        <v>0</v>
      </c>
      <c r="Z43" s="10"/>
    </row>
    <row r="44" spans="1:26" ht="23.25" x14ac:dyDescent="0.35">
      <c r="A44" s="32" t="s">
        <v>412</v>
      </c>
      <c r="B44" s="56" t="s">
        <v>413</v>
      </c>
      <c r="C44" s="53" t="s">
        <v>406</v>
      </c>
      <c r="D44" s="65" t="s">
        <v>397</v>
      </c>
      <c r="E44" s="65" t="s">
        <v>20</v>
      </c>
      <c r="F44" s="60" t="s">
        <v>55</v>
      </c>
      <c r="G44" s="70">
        <v>1</v>
      </c>
      <c r="H44" s="34">
        <v>2008</v>
      </c>
      <c r="I44" s="33">
        <v>2015</v>
      </c>
      <c r="J44" s="65">
        <v>2031</v>
      </c>
      <c r="K44" s="35">
        <v>5</v>
      </c>
      <c r="L44" s="32">
        <v>0</v>
      </c>
      <c r="M44" s="32">
        <v>0.70500000000000007</v>
      </c>
      <c r="N44" s="32">
        <v>0.1</v>
      </c>
      <c r="O44" s="32">
        <v>0.19499999999999995</v>
      </c>
      <c r="P44" s="36">
        <v>0.125</v>
      </c>
      <c r="Q44" s="37">
        <v>0.16</v>
      </c>
      <c r="R44" s="38">
        <v>335</v>
      </c>
      <c r="S44" s="39">
        <v>0</v>
      </c>
      <c r="T44" s="39">
        <v>335</v>
      </c>
      <c r="U44" s="39">
        <v>53.6</v>
      </c>
      <c r="V44" s="40">
        <v>281.39999999999998</v>
      </c>
      <c r="W44" s="41">
        <f>IFERROR(Table1[[#This Row],[DC Capex (Inflated)]]/Table1[[#This Row],[Total capital cost Incl subsidies (Inflated)]],0)</f>
        <v>0.16</v>
      </c>
      <c r="X44" s="42">
        <f>IFERROR(Table1[[#This Row],[Rates Loan (Inflated)]]/Table1[[#This Row],[Total capital cost Incl subsidies (Inflated)]],0)</f>
        <v>0.84</v>
      </c>
      <c r="Y44" s="43">
        <f>IFERROR(Table1[[#This Row],[Subsidies (Uninflated)]]/Table1[[#This Row],[Total capital cost Incl subsidies (Inflated)]],0)</f>
        <v>0</v>
      </c>
      <c r="Z44" s="10"/>
    </row>
    <row r="45" spans="1:26" ht="23.25" x14ac:dyDescent="0.35">
      <c r="A45" s="32" t="s">
        <v>465</v>
      </c>
      <c r="B45" s="56" t="s">
        <v>466</v>
      </c>
      <c r="C45" s="53" t="s">
        <v>406</v>
      </c>
      <c r="D45" s="65" t="s">
        <v>397</v>
      </c>
      <c r="E45" s="65" t="s">
        <v>20</v>
      </c>
      <c r="F45" s="60" t="s">
        <v>55</v>
      </c>
      <c r="G45" s="70">
        <v>1</v>
      </c>
      <c r="H45" s="34">
        <v>2006</v>
      </c>
      <c r="I45" s="33">
        <v>2007</v>
      </c>
      <c r="J45" s="65">
        <v>2031</v>
      </c>
      <c r="K45" s="35">
        <v>10</v>
      </c>
      <c r="L45" s="32">
        <v>0</v>
      </c>
      <c r="M45" s="32">
        <v>0.30499999999999999</v>
      </c>
      <c r="N45" s="32">
        <v>0.1</v>
      </c>
      <c r="O45" s="32">
        <v>0.59499999999999997</v>
      </c>
      <c r="P45" s="36">
        <v>0.125</v>
      </c>
      <c r="Q45" s="37">
        <v>0.36</v>
      </c>
      <c r="R45" s="38">
        <v>212</v>
      </c>
      <c r="S45" s="39">
        <v>0</v>
      </c>
      <c r="T45" s="39">
        <v>212</v>
      </c>
      <c r="U45" s="39">
        <v>76.320000000000007</v>
      </c>
      <c r="V45" s="40">
        <v>135.68</v>
      </c>
      <c r="W45" s="41">
        <f>IFERROR(Table1[[#This Row],[DC Capex (Inflated)]]/Table1[[#This Row],[Total capital cost Incl subsidies (Inflated)]],0)</f>
        <v>0.36000000000000004</v>
      </c>
      <c r="X45" s="42">
        <f>IFERROR(Table1[[#This Row],[Rates Loan (Inflated)]]/Table1[[#This Row],[Total capital cost Incl subsidies (Inflated)]],0)</f>
        <v>0.64</v>
      </c>
      <c r="Y45" s="43">
        <f>IFERROR(Table1[[#This Row],[Subsidies (Uninflated)]]/Table1[[#This Row],[Total capital cost Incl subsidies (Inflated)]],0)</f>
        <v>0</v>
      </c>
      <c r="Z45" s="10"/>
    </row>
    <row r="46" spans="1:26" ht="23.25" x14ac:dyDescent="0.35">
      <c r="A46" s="32" t="s">
        <v>492</v>
      </c>
      <c r="B46" s="56" t="s">
        <v>493</v>
      </c>
      <c r="C46" s="53" t="s">
        <v>45</v>
      </c>
      <c r="D46" s="65" t="s">
        <v>397</v>
      </c>
      <c r="E46" s="65" t="s">
        <v>20</v>
      </c>
      <c r="F46" s="60" t="s">
        <v>55</v>
      </c>
      <c r="G46" s="70">
        <v>0.6</v>
      </c>
      <c r="H46" s="34">
        <v>2006</v>
      </c>
      <c r="I46" s="33">
        <v>2008</v>
      </c>
      <c r="J46" s="65">
        <v>2031</v>
      </c>
      <c r="K46" s="35">
        <v>30</v>
      </c>
      <c r="L46" s="32">
        <v>0</v>
      </c>
      <c r="M46" s="32">
        <v>0.1</v>
      </c>
      <c r="N46" s="32">
        <v>0.3</v>
      </c>
      <c r="O46" s="32">
        <v>0.6</v>
      </c>
      <c r="P46" s="36">
        <v>0.63</v>
      </c>
      <c r="Q46" s="37">
        <v>0.61499999999999999</v>
      </c>
      <c r="R46" s="38">
        <v>585.59999999999991</v>
      </c>
      <c r="S46" s="39">
        <v>0</v>
      </c>
      <c r="T46" s="39">
        <v>585.59999999999991</v>
      </c>
      <c r="U46" s="39">
        <v>360.14400000000006</v>
      </c>
      <c r="V46" s="40">
        <v>225.45600000000002</v>
      </c>
      <c r="W46" s="41">
        <f>IFERROR(Table1[[#This Row],[DC Capex (Inflated)]]/Table1[[#This Row],[Total capital cost Incl subsidies (Inflated)]],0)</f>
        <v>0.61500000000000021</v>
      </c>
      <c r="X46" s="42">
        <f>IFERROR(Table1[[#This Row],[Rates Loan (Inflated)]]/Table1[[#This Row],[Total capital cost Incl subsidies (Inflated)]],0)</f>
        <v>0.38500000000000006</v>
      </c>
      <c r="Y46" s="43">
        <f>IFERROR(Table1[[#This Row],[Subsidies (Uninflated)]]/Table1[[#This Row],[Total capital cost Incl subsidies (Inflated)]],0)</f>
        <v>0</v>
      </c>
      <c r="Z46" s="10"/>
    </row>
    <row r="47" spans="1:26" ht="23.25" x14ac:dyDescent="0.35">
      <c r="A47" s="32" t="s">
        <v>427</v>
      </c>
      <c r="B47" s="56" t="s">
        <v>428</v>
      </c>
      <c r="C47" s="53" t="s">
        <v>45</v>
      </c>
      <c r="D47" s="65" t="s">
        <v>397</v>
      </c>
      <c r="E47" s="65" t="s">
        <v>20</v>
      </c>
      <c r="F47" s="60" t="s">
        <v>55</v>
      </c>
      <c r="G47" s="70">
        <v>0.6</v>
      </c>
      <c r="H47" s="34">
        <v>2006</v>
      </c>
      <c r="I47" s="33">
        <v>2009</v>
      </c>
      <c r="J47" s="65">
        <v>2031</v>
      </c>
      <c r="K47" s="35">
        <v>30</v>
      </c>
      <c r="L47" s="32">
        <v>0</v>
      </c>
      <c r="M47" s="32">
        <v>0.1</v>
      </c>
      <c r="N47" s="32">
        <v>0.1</v>
      </c>
      <c r="O47" s="32">
        <v>0.8</v>
      </c>
      <c r="P47" s="36">
        <v>0.875</v>
      </c>
      <c r="Q47" s="37">
        <v>0.83750000000000002</v>
      </c>
      <c r="R47" s="38">
        <v>2124.7874340000003</v>
      </c>
      <c r="S47" s="39">
        <v>0</v>
      </c>
      <c r="T47" s="39">
        <v>2124.7874340000003</v>
      </c>
      <c r="U47" s="39">
        <v>1779.509475975</v>
      </c>
      <c r="V47" s="40">
        <v>345.27795802499998</v>
      </c>
      <c r="W47" s="41">
        <f>IFERROR(Table1[[#This Row],[DC Capex (Inflated)]]/Table1[[#This Row],[Total capital cost Incl subsidies (Inflated)]],0)</f>
        <v>0.83749999999999991</v>
      </c>
      <c r="X47" s="42">
        <f>IFERROR(Table1[[#This Row],[Rates Loan (Inflated)]]/Table1[[#This Row],[Total capital cost Incl subsidies (Inflated)]],0)</f>
        <v>0.16249999999999998</v>
      </c>
      <c r="Y47" s="43">
        <f>IFERROR(Table1[[#This Row],[Subsidies (Uninflated)]]/Table1[[#This Row],[Total capital cost Incl subsidies (Inflated)]],0)</f>
        <v>0</v>
      </c>
      <c r="Z47" s="10"/>
    </row>
    <row r="48" spans="1:26" ht="23.25" x14ac:dyDescent="0.35">
      <c r="A48" s="32" t="s">
        <v>460</v>
      </c>
      <c r="B48" s="56" t="s">
        <v>461</v>
      </c>
      <c r="C48" s="53" t="s">
        <v>42</v>
      </c>
      <c r="D48" s="65" t="s">
        <v>397</v>
      </c>
      <c r="E48" s="65" t="s">
        <v>20</v>
      </c>
      <c r="F48" s="60" t="s">
        <v>55</v>
      </c>
      <c r="G48" s="70">
        <v>0.1</v>
      </c>
      <c r="H48" s="34">
        <v>2006</v>
      </c>
      <c r="I48" s="33">
        <v>2009</v>
      </c>
      <c r="J48" s="65">
        <v>2031</v>
      </c>
      <c r="K48" s="35">
        <v>5</v>
      </c>
      <c r="L48" s="32">
        <v>0</v>
      </c>
      <c r="M48" s="32">
        <v>0.1</v>
      </c>
      <c r="N48" s="32">
        <v>0</v>
      </c>
      <c r="O48" s="32">
        <v>0.9</v>
      </c>
      <c r="P48" s="36">
        <v>0.875</v>
      </c>
      <c r="Q48" s="37">
        <v>0.88749999999999996</v>
      </c>
      <c r="R48" s="38">
        <v>0.8</v>
      </c>
      <c r="S48" s="39">
        <v>0</v>
      </c>
      <c r="T48" s="39">
        <v>0.8</v>
      </c>
      <c r="U48" s="39">
        <v>0.71</v>
      </c>
      <c r="V48" s="40">
        <v>9.000000000000008E-2</v>
      </c>
      <c r="W48" s="41">
        <f>IFERROR(Table1[[#This Row],[DC Capex (Inflated)]]/Table1[[#This Row],[Total capital cost Incl subsidies (Inflated)]],0)</f>
        <v>0.88749999999999996</v>
      </c>
      <c r="X48" s="42">
        <f>IFERROR(Table1[[#This Row],[Rates Loan (Inflated)]]/Table1[[#This Row],[Total capital cost Incl subsidies (Inflated)]],0)</f>
        <v>0.1125000000000001</v>
      </c>
      <c r="Y48" s="43">
        <f>IFERROR(Table1[[#This Row],[Subsidies (Uninflated)]]/Table1[[#This Row],[Total capital cost Incl subsidies (Inflated)]],0)</f>
        <v>0</v>
      </c>
      <c r="Z48" s="10"/>
    </row>
    <row r="49" spans="1:26" ht="23.25" x14ac:dyDescent="0.35">
      <c r="A49" s="32" t="s">
        <v>503</v>
      </c>
      <c r="B49" s="56" t="s">
        <v>504</v>
      </c>
      <c r="C49" s="53" t="s">
        <v>45</v>
      </c>
      <c r="D49" s="65" t="s">
        <v>397</v>
      </c>
      <c r="E49" s="65" t="s">
        <v>20</v>
      </c>
      <c r="F49" s="60" t="s">
        <v>55</v>
      </c>
      <c r="G49" s="70">
        <v>0.6</v>
      </c>
      <c r="H49" s="34">
        <v>2006</v>
      </c>
      <c r="I49" s="33">
        <v>2009</v>
      </c>
      <c r="J49" s="65">
        <v>2031</v>
      </c>
      <c r="K49" s="35">
        <v>30</v>
      </c>
      <c r="L49" s="32">
        <v>0</v>
      </c>
      <c r="M49" s="32">
        <v>0.1</v>
      </c>
      <c r="N49" s="32">
        <v>0.05</v>
      </c>
      <c r="O49" s="32">
        <v>0.85</v>
      </c>
      <c r="P49" s="36">
        <v>0.875</v>
      </c>
      <c r="Q49" s="37">
        <v>0.86250000000000004</v>
      </c>
      <c r="R49" s="38">
        <v>4357.3583279999993</v>
      </c>
      <c r="S49" s="39">
        <v>0</v>
      </c>
      <c r="T49" s="39">
        <v>4357.3583279999993</v>
      </c>
      <c r="U49" s="39">
        <v>3758.2215578999999</v>
      </c>
      <c r="V49" s="40">
        <v>599.13677009999969</v>
      </c>
      <c r="W49" s="41">
        <f>IFERROR(Table1[[#This Row],[DC Capex (Inflated)]]/Table1[[#This Row],[Total capital cost Incl subsidies (Inflated)]],0)</f>
        <v>0.86250000000000016</v>
      </c>
      <c r="X49" s="42">
        <f>IFERROR(Table1[[#This Row],[Rates Loan (Inflated)]]/Table1[[#This Row],[Total capital cost Incl subsidies (Inflated)]],0)</f>
        <v>0.13749999999999996</v>
      </c>
      <c r="Y49" s="43">
        <f>IFERROR(Table1[[#This Row],[Subsidies (Uninflated)]]/Table1[[#This Row],[Total capital cost Incl subsidies (Inflated)]],0)</f>
        <v>0</v>
      </c>
      <c r="Z49" s="10"/>
    </row>
    <row r="50" spans="1:26" ht="23.25" x14ac:dyDescent="0.35">
      <c r="A50" s="32" t="s">
        <v>515</v>
      </c>
      <c r="B50" s="56" t="s">
        <v>516</v>
      </c>
      <c r="C50" s="53" t="s">
        <v>42</v>
      </c>
      <c r="D50" s="65" t="s">
        <v>397</v>
      </c>
      <c r="E50" s="65" t="s">
        <v>20</v>
      </c>
      <c r="F50" s="60" t="s">
        <v>55</v>
      </c>
      <c r="G50" s="70">
        <v>1</v>
      </c>
      <c r="H50" s="34">
        <v>2006</v>
      </c>
      <c r="I50" s="33">
        <v>2010</v>
      </c>
      <c r="J50" s="65">
        <v>2031</v>
      </c>
      <c r="K50" s="35">
        <v>5</v>
      </c>
      <c r="L50" s="32">
        <v>0</v>
      </c>
      <c r="M50" s="32">
        <v>0.505</v>
      </c>
      <c r="N50" s="32">
        <v>0</v>
      </c>
      <c r="O50" s="32">
        <v>0.495</v>
      </c>
      <c r="P50" s="36">
        <v>0.125</v>
      </c>
      <c r="Q50" s="37">
        <v>0.31</v>
      </c>
      <c r="R50" s="38">
        <v>40</v>
      </c>
      <c r="S50" s="39">
        <v>0</v>
      </c>
      <c r="T50" s="39">
        <v>40</v>
      </c>
      <c r="U50" s="39">
        <v>12.4</v>
      </c>
      <c r="V50" s="40">
        <v>27.6</v>
      </c>
      <c r="W50" s="41">
        <f>IFERROR(Table1[[#This Row],[DC Capex (Inflated)]]/Table1[[#This Row],[Total capital cost Incl subsidies (Inflated)]],0)</f>
        <v>0.31</v>
      </c>
      <c r="X50" s="42">
        <f>IFERROR(Table1[[#This Row],[Rates Loan (Inflated)]]/Table1[[#This Row],[Total capital cost Incl subsidies (Inflated)]],0)</f>
        <v>0.69000000000000006</v>
      </c>
      <c r="Y50" s="43">
        <f>IFERROR(Table1[[#This Row],[Subsidies (Uninflated)]]/Table1[[#This Row],[Total capital cost Incl subsidies (Inflated)]],0)</f>
        <v>0</v>
      </c>
      <c r="Z50" s="10"/>
    </row>
    <row r="51" spans="1:26" ht="23.25" x14ac:dyDescent="0.35">
      <c r="A51" s="32" t="s">
        <v>474</v>
      </c>
      <c r="B51" s="56" t="s">
        <v>475</v>
      </c>
      <c r="C51" s="53" t="s">
        <v>476</v>
      </c>
      <c r="D51" s="65" t="s">
        <v>397</v>
      </c>
      <c r="E51" s="65" t="s">
        <v>20</v>
      </c>
      <c r="F51" s="60" t="s">
        <v>55</v>
      </c>
      <c r="G51" s="70">
        <v>1</v>
      </c>
      <c r="H51" s="34">
        <v>2006</v>
      </c>
      <c r="I51" s="33">
        <v>2004</v>
      </c>
      <c r="J51" s="65">
        <v>2031</v>
      </c>
      <c r="K51" s="35">
        <v>15</v>
      </c>
      <c r="L51" s="32">
        <v>0</v>
      </c>
      <c r="M51" s="32">
        <v>0.505</v>
      </c>
      <c r="N51" s="32">
        <v>0.15</v>
      </c>
      <c r="O51" s="32">
        <v>0.34499999999999997</v>
      </c>
      <c r="P51" s="36">
        <v>0.125</v>
      </c>
      <c r="Q51" s="37">
        <v>0.23499999999999999</v>
      </c>
      <c r="R51" s="38">
        <v>167</v>
      </c>
      <c r="S51" s="39">
        <v>0</v>
      </c>
      <c r="T51" s="39">
        <v>167</v>
      </c>
      <c r="U51" s="39">
        <v>39.244999999999997</v>
      </c>
      <c r="V51" s="40">
        <v>127.755</v>
      </c>
      <c r="W51" s="41">
        <f>IFERROR(Table1[[#This Row],[DC Capex (Inflated)]]/Table1[[#This Row],[Total capital cost Incl subsidies (Inflated)]],0)</f>
        <v>0.23499999999999999</v>
      </c>
      <c r="X51" s="42">
        <f>IFERROR(Table1[[#This Row],[Rates Loan (Inflated)]]/Table1[[#This Row],[Total capital cost Incl subsidies (Inflated)]],0)</f>
        <v>0.76500000000000001</v>
      </c>
      <c r="Y51" s="43">
        <f>IFERROR(Table1[[#This Row],[Subsidies (Uninflated)]]/Table1[[#This Row],[Total capital cost Incl subsidies (Inflated)]],0)</f>
        <v>0</v>
      </c>
      <c r="Z51" s="10"/>
    </row>
    <row r="52" spans="1:26" ht="23.25" x14ac:dyDescent="0.35">
      <c r="A52" s="32" t="s">
        <v>506</v>
      </c>
      <c r="B52" s="56" t="s">
        <v>507</v>
      </c>
      <c r="C52" s="53" t="s">
        <v>50</v>
      </c>
      <c r="D52" s="65" t="s">
        <v>397</v>
      </c>
      <c r="E52" s="65" t="s">
        <v>20</v>
      </c>
      <c r="F52" s="60" t="s">
        <v>55</v>
      </c>
      <c r="G52" s="70">
        <v>0.1</v>
      </c>
      <c r="H52" s="34">
        <v>2006</v>
      </c>
      <c r="I52" s="33">
        <v>2003</v>
      </c>
      <c r="J52" s="65">
        <v>2031</v>
      </c>
      <c r="K52" s="35">
        <v>30</v>
      </c>
      <c r="L52" s="32">
        <v>0</v>
      </c>
      <c r="M52" s="32">
        <v>0.1</v>
      </c>
      <c r="N52" s="32">
        <v>0</v>
      </c>
      <c r="O52" s="32">
        <v>0.9</v>
      </c>
      <c r="P52" s="36">
        <v>0.875</v>
      </c>
      <c r="Q52" s="37">
        <v>0.88749999999999996</v>
      </c>
      <c r="R52" s="38">
        <v>2.6</v>
      </c>
      <c r="S52" s="39">
        <v>0</v>
      </c>
      <c r="T52" s="39">
        <v>2.6</v>
      </c>
      <c r="U52" s="39">
        <v>2.3075000000000001</v>
      </c>
      <c r="V52" s="40">
        <v>0.29250000000000009</v>
      </c>
      <c r="W52" s="41">
        <f>IFERROR(Table1[[#This Row],[DC Capex (Inflated)]]/Table1[[#This Row],[Total capital cost Incl subsidies (Inflated)]],0)</f>
        <v>0.88749999999999996</v>
      </c>
      <c r="X52" s="42">
        <f>IFERROR(Table1[[#This Row],[Rates Loan (Inflated)]]/Table1[[#This Row],[Total capital cost Incl subsidies (Inflated)]],0)</f>
        <v>0.11250000000000003</v>
      </c>
      <c r="Y52" s="43">
        <f>IFERROR(Table1[[#This Row],[Subsidies (Uninflated)]]/Table1[[#This Row],[Total capital cost Incl subsidies (Inflated)]],0)</f>
        <v>0</v>
      </c>
      <c r="Z52" s="10"/>
    </row>
    <row r="53" spans="1:26" ht="23.25" x14ac:dyDescent="0.35">
      <c r="A53" s="32" t="s">
        <v>537</v>
      </c>
      <c r="B53" s="56" t="s">
        <v>538</v>
      </c>
      <c r="C53" s="53" t="s">
        <v>45</v>
      </c>
      <c r="D53" s="65" t="s">
        <v>397</v>
      </c>
      <c r="E53" s="65" t="s">
        <v>20</v>
      </c>
      <c r="F53" s="60" t="s">
        <v>55</v>
      </c>
      <c r="G53" s="70">
        <v>0.4</v>
      </c>
      <c r="H53" s="34">
        <v>2006</v>
      </c>
      <c r="I53" s="33">
        <v>2006</v>
      </c>
      <c r="J53" s="65">
        <v>2031</v>
      </c>
      <c r="K53" s="35">
        <v>30</v>
      </c>
      <c r="L53" s="32">
        <v>0</v>
      </c>
      <c r="M53" s="32">
        <v>0.1</v>
      </c>
      <c r="N53" s="32">
        <v>0.05</v>
      </c>
      <c r="O53" s="32">
        <v>0.85</v>
      </c>
      <c r="P53" s="36">
        <v>0.875</v>
      </c>
      <c r="Q53" s="37">
        <v>0.86250000000000004</v>
      </c>
      <c r="R53" s="38">
        <v>190.00000000000003</v>
      </c>
      <c r="S53" s="39">
        <v>0</v>
      </c>
      <c r="T53" s="39">
        <v>190.00000000000003</v>
      </c>
      <c r="U53" s="39">
        <v>163.87500000000003</v>
      </c>
      <c r="V53" s="40">
        <v>26.124999999999982</v>
      </c>
      <c r="W53" s="41">
        <f>IFERROR(Table1[[#This Row],[DC Capex (Inflated)]]/Table1[[#This Row],[Total capital cost Incl subsidies (Inflated)]],0)</f>
        <v>0.86250000000000004</v>
      </c>
      <c r="X53" s="42">
        <f>IFERROR(Table1[[#This Row],[Rates Loan (Inflated)]]/Table1[[#This Row],[Total capital cost Incl subsidies (Inflated)]],0)</f>
        <v>0.13749999999999987</v>
      </c>
      <c r="Y53" s="43">
        <f>IFERROR(Table1[[#This Row],[Subsidies (Uninflated)]]/Table1[[#This Row],[Total capital cost Incl subsidies (Inflated)]],0)</f>
        <v>0</v>
      </c>
      <c r="Z53" s="10"/>
    </row>
    <row r="54" spans="1:26" ht="23.25" x14ac:dyDescent="0.35">
      <c r="A54" s="32" t="s">
        <v>540</v>
      </c>
      <c r="B54" s="56" t="s">
        <v>541</v>
      </c>
      <c r="C54" s="53" t="s">
        <v>45</v>
      </c>
      <c r="D54" s="65" t="s">
        <v>397</v>
      </c>
      <c r="E54" s="65" t="s">
        <v>20</v>
      </c>
      <c r="F54" s="60" t="s">
        <v>55</v>
      </c>
      <c r="G54" s="70">
        <v>0.4</v>
      </c>
      <c r="H54" s="34">
        <v>2006</v>
      </c>
      <c r="I54" s="33">
        <v>2006</v>
      </c>
      <c r="J54" s="65">
        <v>2031</v>
      </c>
      <c r="K54" s="35">
        <v>30</v>
      </c>
      <c r="L54" s="32">
        <v>0</v>
      </c>
      <c r="M54" s="32">
        <v>0.1</v>
      </c>
      <c r="N54" s="32">
        <v>0.05</v>
      </c>
      <c r="O54" s="32">
        <v>0.85</v>
      </c>
      <c r="P54" s="36">
        <v>0.875</v>
      </c>
      <c r="Q54" s="37">
        <v>0.86250000000000004</v>
      </c>
      <c r="R54" s="38">
        <v>94.4</v>
      </c>
      <c r="S54" s="39">
        <v>0</v>
      </c>
      <c r="T54" s="39">
        <v>94.4</v>
      </c>
      <c r="U54" s="39">
        <v>81.420000000000016</v>
      </c>
      <c r="V54" s="40">
        <v>12.979999999999995</v>
      </c>
      <c r="W54" s="41">
        <f>IFERROR(Table1[[#This Row],[DC Capex (Inflated)]]/Table1[[#This Row],[Total capital cost Incl subsidies (Inflated)]],0)</f>
        <v>0.86250000000000016</v>
      </c>
      <c r="X54" s="42">
        <f>IFERROR(Table1[[#This Row],[Rates Loan (Inflated)]]/Table1[[#This Row],[Total capital cost Incl subsidies (Inflated)]],0)</f>
        <v>0.13749999999999993</v>
      </c>
      <c r="Y54" s="43">
        <f>IFERROR(Table1[[#This Row],[Subsidies (Uninflated)]]/Table1[[#This Row],[Total capital cost Incl subsidies (Inflated)]],0)</f>
        <v>0</v>
      </c>
      <c r="Z54" s="10"/>
    </row>
    <row r="55" spans="1:26" ht="23.25" x14ac:dyDescent="0.35">
      <c r="A55" s="32" t="s">
        <v>1264</v>
      </c>
      <c r="B55" s="56" t="s">
        <v>1265</v>
      </c>
      <c r="C55" s="53" t="s">
        <v>406</v>
      </c>
      <c r="D55" s="65" t="s">
        <v>397</v>
      </c>
      <c r="E55" s="65" t="s">
        <v>20</v>
      </c>
      <c r="F55" s="60" t="s">
        <v>55</v>
      </c>
      <c r="G55" s="70">
        <v>1</v>
      </c>
      <c r="H55" s="34">
        <v>2009</v>
      </c>
      <c r="I55" s="33">
        <v>2016</v>
      </c>
      <c r="J55" s="65">
        <v>2031</v>
      </c>
      <c r="K55" s="35">
        <v>30</v>
      </c>
      <c r="L55" s="32">
        <v>0</v>
      </c>
      <c r="M55" s="32">
        <v>0.70500000000000007</v>
      </c>
      <c r="N55" s="32">
        <v>0.1</v>
      </c>
      <c r="O55" s="32">
        <v>0.19499999999999995</v>
      </c>
      <c r="P55" s="36">
        <v>0.125</v>
      </c>
      <c r="Q55" s="37">
        <v>0.16</v>
      </c>
      <c r="R55" s="38">
        <v>6849.3973099999994</v>
      </c>
      <c r="S55" s="39">
        <v>0</v>
      </c>
      <c r="T55" s="39">
        <v>6849.3973099999994</v>
      </c>
      <c r="U55" s="39">
        <v>1095.9035696000001</v>
      </c>
      <c r="V55" s="40">
        <v>5753.4937403999993</v>
      </c>
      <c r="W55" s="41">
        <f>IFERROR(Table1[[#This Row],[DC Capex (Inflated)]]/Table1[[#This Row],[Total capital cost Incl subsidies (Inflated)]],0)</f>
        <v>0.16000000000000003</v>
      </c>
      <c r="X55" s="42">
        <f>IFERROR(Table1[[#This Row],[Rates Loan (Inflated)]]/Table1[[#This Row],[Total capital cost Incl subsidies (Inflated)]],0)</f>
        <v>0.84</v>
      </c>
      <c r="Y55" s="43">
        <f>IFERROR(Table1[[#This Row],[Subsidies (Uninflated)]]/Table1[[#This Row],[Total capital cost Incl subsidies (Inflated)]],0)</f>
        <v>0</v>
      </c>
      <c r="Z55" s="10"/>
    </row>
    <row r="56" spans="1:26" ht="23.25" x14ac:dyDescent="0.35">
      <c r="A56" s="32" t="s">
        <v>458</v>
      </c>
      <c r="B56" s="56" t="s">
        <v>459</v>
      </c>
      <c r="C56" s="53" t="s">
        <v>406</v>
      </c>
      <c r="D56" s="65" t="s">
        <v>397</v>
      </c>
      <c r="E56" s="65" t="s">
        <v>20</v>
      </c>
      <c r="F56" s="60" t="s">
        <v>55</v>
      </c>
      <c r="G56" s="70">
        <v>1</v>
      </c>
      <c r="H56" s="34">
        <v>2006</v>
      </c>
      <c r="I56" s="33">
        <v>2007</v>
      </c>
      <c r="J56" s="65">
        <v>2031</v>
      </c>
      <c r="K56" s="35">
        <v>30</v>
      </c>
      <c r="L56" s="32">
        <v>0</v>
      </c>
      <c r="M56" s="32">
        <v>0.90500000000000003</v>
      </c>
      <c r="N56" s="32">
        <v>9.499999999999989E-2</v>
      </c>
      <c r="O56" s="32">
        <v>0</v>
      </c>
      <c r="P56" s="36">
        <v>0.125</v>
      </c>
      <c r="Q56" s="37">
        <v>6.25E-2</v>
      </c>
      <c r="R56" s="38">
        <v>247</v>
      </c>
      <c r="S56" s="39">
        <v>0</v>
      </c>
      <c r="T56" s="39">
        <v>247</v>
      </c>
      <c r="U56" s="39">
        <v>15.4375</v>
      </c>
      <c r="V56" s="40">
        <v>231.5625</v>
      </c>
      <c r="W56" s="41">
        <f>IFERROR(Table1[[#This Row],[DC Capex (Inflated)]]/Table1[[#This Row],[Total capital cost Incl subsidies (Inflated)]],0)</f>
        <v>6.25E-2</v>
      </c>
      <c r="X56" s="42">
        <f>IFERROR(Table1[[#This Row],[Rates Loan (Inflated)]]/Table1[[#This Row],[Total capital cost Incl subsidies (Inflated)]],0)</f>
        <v>0.9375</v>
      </c>
      <c r="Y56" s="43">
        <f>IFERROR(Table1[[#This Row],[Subsidies (Uninflated)]]/Table1[[#This Row],[Total capital cost Incl subsidies (Inflated)]],0)</f>
        <v>0</v>
      </c>
      <c r="Z56" s="10"/>
    </row>
    <row r="57" spans="1:26" ht="23.25" x14ac:dyDescent="0.35">
      <c r="A57" s="32" t="s">
        <v>404</v>
      </c>
      <c r="B57" s="56" t="s">
        <v>405</v>
      </c>
      <c r="C57" s="53" t="s">
        <v>406</v>
      </c>
      <c r="D57" s="65" t="s">
        <v>397</v>
      </c>
      <c r="E57" s="65" t="s">
        <v>20</v>
      </c>
      <c r="F57" s="60" t="s">
        <v>55</v>
      </c>
      <c r="G57" s="70">
        <v>1</v>
      </c>
      <c r="H57" s="34">
        <v>2008</v>
      </c>
      <c r="I57" s="33">
        <v>2015</v>
      </c>
      <c r="J57" s="65">
        <v>2031</v>
      </c>
      <c r="K57" s="35">
        <v>30</v>
      </c>
      <c r="L57" s="32">
        <v>0</v>
      </c>
      <c r="M57" s="32">
        <v>0.90500000000000003</v>
      </c>
      <c r="N57" s="32">
        <v>9.499999999999989E-2</v>
      </c>
      <c r="O57" s="32">
        <v>0</v>
      </c>
      <c r="P57" s="36">
        <v>0.125</v>
      </c>
      <c r="Q57" s="37">
        <v>6.25E-2</v>
      </c>
      <c r="R57" s="38">
        <v>59.803470000000004</v>
      </c>
      <c r="S57" s="39">
        <v>0</v>
      </c>
      <c r="T57" s="39">
        <v>59.803470000000004</v>
      </c>
      <c r="U57" s="39">
        <v>3.7377168750000003</v>
      </c>
      <c r="V57" s="40">
        <v>56.065753125000001</v>
      </c>
      <c r="W57" s="41">
        <f>IFERROR(Table1[[#This Row],[DC Capex (Inflated)]]/Table1[[#This Row],[Total capital cost Incl subsidies (Inflated)]],0)</f>
        <v>6.25E-2</v>
      </c>
      <c r="X57" s="42">
        <f>IFERROR(Table1[[#This Row],[Rates Loan (Inflated)]]/Table1[[#This Row],[Total capital cost Incl subsidies (Inflated)]],0)</f>
        <v>0.93749999999999989</v>
      </c>
      <c r="Y57" s="43">
        <f>IFERROR(Table1[[#This Row],[Subsidies (Uninflated)]]/Table1[[#This Row],[Total capital cost Incl subsidies (Inflated)]],0)</f>
        <v>0</v>
      </c>
      <c r="Z57" s="10"/>
    </row>
    <row r="58" spans="1:26" ht="23.25" x14ac:dyDescent="0.35">
      <c r="A58" s="32" t="s">
        <v>498</v>
      </c>
      <c r="B58" s="56" t="s">
        <v>499</v>
      </c>
      <c r="C58" s="53" t="s">
        <v>406</v>
      </c>
      <c r="D58" s="65" t="s">
        <v>397</v>
      </c>
      <c r="E58" s="65" t="s">
        <v>20</v>
      </c>
      <c r="F58" s="60" t="s">
        <v>55</v>
      </c>
      <c r="G58" s="70">
        <v>0.9</v>
      </c>
      <c r="H58" s="34">
        <v>2006</v>
      </c>
      <c r="I58" s="33">
        <v>2010</v>
      </c>
      <c r="J58" s="65">
        <v>2031</v>
      </c>
      <c r="K58" s="35">
        <v>30</v>
      </c>
      <c r="L58" s="32">
        <v>0</v>
      </c>
      <c r="M58" s="32">
        <v>0.505</v>
      </c>
      <c r="N58" s="32">
        <v>0.2</v>
      </c>
      <c r="O58" s="32">
        <v>0.29500000000000004</v>
      </c>
      <c r="P58" s="36">
        <v>0.125</v>
      </c>
      <c r="Q58" s="37">
        <v>0.21</v>
      </c>
      <c r="R58" s="38">
        <v>176.4</v>
      </c>
      <c r="S58" s="39">
        <v>0</v>
      </c>
      <c r="T58" s="39">
        <v>176.4</v>
      </c>
      <c r="U58" s="39">
        <v>37.043999999999997</v>
      </c>
      <c r="V58" s="40">
        <v>139.35599999999999</v>
      </c>
      <c r="W58" s="41">
        <f>IFERROR(Table1[[#This Row],[DC Capex (Inflated)]]/Table1[[#This Row],[Total capital cost Incl subsidies (Inflated)]],0)</f>
        <v>0.20999999999999996</v>
      </c>
      <c r="X58" s="42">
        <f>IFERROR(Table1[[#This Row],[Rates Loan (Inflated)]]/Table1[[#This Row],[Total capital cost Incl subsidies (Inflated)]],0)</f>
        <v>0.78999999999999992</v>
      </c>
      <c r="Y58" s="43">
        <f>IFERROR(Table1[[#This Row],[Subsidies (Uninflated)]]/Table1[[#This Row],[Total capital cost Incl subsidies (Inflated)]],0)</f>
        <v>0</v>
      </c>
      <c r="Z58" s="10"/>
    </row>
    <row r="59" spans="1:26" ht="23.25" x14ac:dyDescent="0.35">
      <c r="A59" s="32" t="s">
        <v>534</v>
      </c>
      <c r="B59" s="56" t="s">
        <v>535</v>
      </c>
      <c r="C59" s="53" t="s">
        <v>44</v>
      </c>
      <c r="D59" s="65" t="s">
        <v>397</v>
      </c>
      <c r="E59" s="65" t="s">
        <v>20</v>
      </c>
      <c r="F59" s="60" t="s">
        <v>55</v>
      </c>
      <c r="G59" s="70">
        <v>0.05</v>
      </c>
      <c r="H59" s="34">
        <v>2006</v>
      </c>
      <c r="I59" s="33">
        <v>2010</v>
      </c>
      <c r="J59" s="65">
        <v>2031</v>
      </c>
      <c r="K59" s="35">
        <v>10</v>
      </c>
      <c r="L59" s="32">
        <v>0</v>
      </c>
      <c r="M59" s="32">
        <v>0.1</v>
      </c>
      <c r="N59" s="32">
        <v>0</v>
      </c>
      <c r="O59" s="32">
        <v>0.9</v>
      </c>
      <c r="P59" s="36">
        <v>0.875</v>
      </c>
      <c r="Q59" s="37">
        <v>0.88749999999999996</v>
      </c>
      <c r="R59" s="38">
        <v>1.7000000000000002</v>
      </c>
      <c r="S59" s="39">
        <v>0</v>
      </c>
      <c r="T59" s="39">
        <v>1.7000000000000002</v>
      </c>
      <c r="U59" s="39">
        <v>1.50875</v>
      </c>
      <c r="V59" s="40">
        <v>0.19125000000000014</v>
      </c>
      <c r="W59" s="41">
        <f>IFERROR(Table1[[#This Row],[DC Capex (Inflated)]]/Table1[[#This Row],[Total capital cost Incl subsidies (Inflated)]],0)</f>
        <v>0.88749999999999996</v>
      </c>
      <c r="X59" s="42">
        <f>IFERROR(Table1[[#This Row],[Rates Loan (Inflated)]]/Table1[[#This Row],[Total capital cost Incl subsidies (Inflated)]],0)</f>
        <v>0.11250000000000007</v>
      </c>
      <c r="Y59" s="43">
        <f>IFERROR(Table1[[#This Row],[Subsidies (Uninflated)]]/Table1[[#This Row],[Total capital cost Incl subsidies (Inflated)]],0)</f>
        <v>0</v>
      </c>
      <c r="Z59" s="10"/>
    </row>
    <row r="60" spans="1:26" ht="23.25" x14ac:dyDescent="0.35">
      <c r="A60" s="32" t="s">
        <v>1780</v>
      </c>
      <c r="B60" s="56" t="s">
        <v>1925</v>
      </c>
      <c r="C60" s="53"/>
      <c r="D60" s="65" t="s">
        <v>397</v>
      </c>
      <c r="E60" s="65" t="s">
        <v>20</v>
      </c>
      <c r="F60" s="60" t="s">
        <v>55</v>
      </c>
      <c r="G60" s="70">
        <v>1</v>
      </c>
      <c r="H60" s="34">
        <v>2012</v>
      </c>
      <c r="I60" s="33">
        <v>2019</v>
      </c>
      <c r="J60" s="65">
        <v>2031</v>
      </c>
      <c r="K60" s="35">
        <v>30</v>
      </c>
      <c r="L60" s="32">
        <v>0</v>
      </c>
      <c r="M60" s="32">
        <v>0.1</v>
      </c>
      <c r="N60" s="32">
        <v>0.05</v>
      </c>
      <c r="O60" s="32">
        <v>0.85</v>
      </c>
      <c r="P60" s="36">
        <v>0.88</v>
      </c>
      <c r="Q60" s="37">
        <v>0.86499999999999999</v>
      </c>
      <c r="R60" s="38">
        <v>1869.2598</v>
      </c>
      <c r="S60" s="39">
        <v>120</v>
      </c>
      <c r="T60" s="39">
        <v>1749.2598</v>
      </c>
      <c r="U60" s="39">
        <v>1513.1097270000002</v>
      </c>
      <c r="V60" s="40">
        <v>236.15007299999991</v>
      </c>
      <c r="W60" s="41">
        <f>IFERROR(Table1[[#This Row],[DC Capex (Inflated)]]/Table1[[#This Row],[Total capital cost Incl subsidies (Inflated)]],0)</f>
        <v>0.80946999823138566</v>
      </c>
      <c r="X60" s="42">
        <f>IFERROR(Table1[[#This Row],[Rates Loan (Inflated)]]/Table1[[#This Row],[Total capital cost Incl subsidies (Inflated)]],0)</f>
        <v>0.1263334679320659</v>
      </c>
      <c r="Y60" s="43">
        <f>IFERROR(Table1[[#This Row],[Subsidies (Uninflated)]]/Table1[[#This Row],[Total capital cost Incl subsidies (Inflated)]],0)</f>
        <v>6.4196533836548567E-2</v>
      </c>
      <c r="Z60" s="10"/>
    </row>
    <row r="61" spans="1:26" ht="46.5" x14ac:dyDescent="0.35">
      <c r="A61" s="32" t="s">
        <v>1929</v>
      </c>
      <c r="B61" s="56" t="s">
        <v>1903</v>
      </c>
      <c r="C61" s="53" t="s">
        <v>1311</v>
      </c>
      <c r="D61" s="65" t="s">
        <v>397</v>
      </c>
      <c r="E61" s="65" t="s">
        <v>20</v>
      </c>
      <c r="F61" s="60" t="s">
        <v>55</v>
      </c>
      <c r="G61" s="70">
        <v>0.6</v>
      </c>
      <c r="H61" s="34">
        <v>2014</v>
      </c>
      <c r="I61" s="33">
        <v>2021</v>
      </c>
      <c r="J61" s="65">
        <v>2031</v>
      </c>
      <c r="K61" s="35">
        <v>30</v>
      </c>
      <c r="L61" s="32">
        <v>0</v>
      </c>
      <c r="M61" s="32">
        <v>0.1</v>
      </c>
      <c r="N61" s="32">
        <v>0.05</v>
      </c>
      <c r="O61" s="32">
        <v>0.85</v>
      </c>
      <c r="P61" s="36">
        <v>0.63</v>
      </c>
      <c r="Q61" s="37">
        <v>0.74</v>
      </c>
      <c r="R61" s="38">
        <v>15236.609682</v>
      </c>
      <c r="S61" s="39">
        <v>0</v>
      </c>
      <c r="T61" s="39">
        <v>15236.609682</v>
      </c>
      <c r="U61" s="39">
        <v>11275.091164680001</v>
      </c>
      <c r="V61" s="40">
        <v>3961.5185173200002</v>
      </c>
      <c r="W61" s="41">
        <f>IFERROR(Table1[[#This Row],[DC Capex (Inflated)]]/Table1[[#This Row],[Total capital cost Incl subsidies (Inflated)]],0)</f>
        <v>0.7400000000000001</v>
      </c>
      <c r="X61" s="42">
        <f>IFERROR(Table1[[#This Row],[Rates Loan (Inflated)]]/Table1[[#This Row],[Total capital cost Incl subsidies (Inflated)]],0)</f>
        <v>0.26</v>
      </c>
      <c r="Y61" s="43">
        <f>IFERROR(Table1[[#This Row],[Subsidies (Uninflated)]]/Table1[[#This Row],[Total capital cost Incl subsidies (Inflated)]],0)</f>
        <v>0</v>
      </c>
      <c r="Z61" s="10"/>
    </row>
    <row r="62" spans="1:26" ht="23.25" x14ac:dyDescent="0.35">
      <c r="A62" s="32" t="s">
        <v>1783</v>
      </c>
      <c r="B62" s="56" t="s">
        <v>428</v>
      </c>
      <c r="C62" s="53"/>
      <c r="D62" s="65" t="s">
        <v>397</v>
      </c>
      <c r="E62" s="65" t="s">
        <v>20</v>
      </c>
      <c r="F62" s="60" t="s">
        <v>55</v>
      </c>
      <c r="G62" s="70">
        <v>0.6</v>
      </c>
      <c r="H62" s="34">
        <v>2012</v>
      </c>
      <c r="I62" s="33">
        <v>2019</v>
      </c>
      <c r="J62" s="65">
        <v>2031</v>
      </c>
      <c r="K62" s="35">
        <v>30</v>
      </c>
      <c r="L62" s="32">
        <v>0</v>
      </c>
      <c r="M62" s="32">
        <v>0.1</v>
      </c>
      <c r="N62" s="32">
        <v>0.2</v>
      </c>
      <c r="O62" s="32">
        <v>0.7</v>
      </c>
      <c r="P62" s="36">
        <v>0.63</v>
      </c>
      <c r="Q62" s="37">
        <v>0.66500000000000004</v>
      </c>
      <c r="R62" s="38">
        <v>8190.5882399999991</v>
      </c>
      <c r="S62" s="39">
        <v>0</v>
      </c>
      <c r="T62" s="39">
        <v>8190.5882399999991</v>
      </c>
      <c r="U62" s="39">
        <v>5446.7411796000006</v>
      </c>
      <c r="V62" s="40">
        <v>2743.847060399999</v>
      </c>
      <c r="W62" s="41">
        <f>IFERROR(Table1[[#This Row],[DC Capex (Inflated)]]/Table1[[#This Row],[Total capital cost Incl subsidies (Inflated)]],0)</f>
        <v>0.66500000000000015</v>
      </c>
      <c r="X62" s="42">
        <f>IFERROR(Table1[[#This Row],[Rates Loan (Inflated)]]/Table1[[#This Row],[Total capital cost Incl subsidies (Inflated)]],0)</f>
        <v>0.33499999999999991</v>
      </c>
      <c r="Y62" s="43">
        <f>IFERROR(Table1[[#This Row],[Subsidies (Uninflated)]]/Table1[[#This Row],[Total capital cost Incl subsidies (Inflated)]],0)</f>
        <v>0</v>
      </c>
      <c r="Z62" s="10"/>
    </row>
    <row r="63" spans="1:26" ht="46.5" x14ac:dyDescent="0.35">
      <c r="A63" s="32" t="s">
        <v>1976</v>
      </c>
      <c r="B63" s="56" t="s">
        <v>1734</v>
      </c>
      <c r="C63" s="53"/>
      <c r="D63" s="65" t="s">
        <v>397</v>
      </c>
      <c r="E63" s="65" t="s">
        <v>20</v>
      </c>
      <c r="F63" s="60" t="s">
        <v>55</v>
      </c>
      <c r="G63" s="70">
        <v>1</v>
      </c>
      <c r="H63" s="34">
        <v>2014</v>
      </c>
      <c r="I63" s="33">
        <v>2021</v>
      </c>
      <c r="J63" s="65">
        <v>2034</v>
      </c>
      <c r="K63" s="35">
        <v>30</v>
      </c>
      <c r="L63" s="32">
        <v>0</v>
      </c>
      <c r="M63" s="32">
        <v>0.1</v>
      </c>
      <c r="N63" s="32">
        <v>0.15</v>
      </c>
      <c r="O63" s="32">
        <v>0.75</v>
      </c>
      <c r="P63" s="36">
        <v>0.125</v>
      </c>
      <c r="Q63" s="37">
        <v>0.4375</v>
      </c>
      <c r="R63" s="38">
        <v>7355.9900622866098</v>
      </c>
      <c r="S63" s="39">
        <v>0</v>
      </c>
      <c r="T63" s="39">
        <v>7355.9900622866098</v>
      </c>
      <c r="U63" s="39">
        <v>3218.2456522503917</v>
      </c>
      <c r="V63" s="40">
        <v>4137.7444100362172</v>
      </c>
      <c r="W63" s="41">
        <f>IFERROR(Table1[[#This Row],[DC Capex (Inflated)]]/Table1[[#This Row],[Total capital cost Incl subsidies (Inflated)]],0)</f>
        <v>0.4375</v>
      </c>
      <c r="X63" s="42">
        <f>IFERROR(Table1[[#This Row],[Rates Loan (Inflated)]]/Table1[[#This Row],[Total capital cost Incl subsidies (Inflated)]],0)</f>
        <v>0.56249999999999989</v>
      </c>
      <c r="Y63" s="43">
        <f>IFERROR(Table1[[#This Row],[Subsidies (Uninflated)]]/Table1[[#This Row],[Total capital cost Incl subsidies (Inflated)]],0)</f>
        <v>0</v>
      </c>
      <c r="Z63" s="10"/>
    </row>
    <row r="64" spans="1:26" ht="23.25" x14ac:dyDescent="0.35">
      <c r="A64" s="32" t="s">
        <v>2115</v>
      </c>
      <c r="B64" s="56" t="s">
        <v>1904</v>
      </c>
      <c r="C64" s="53"/>
      <c r="D64" s="65" t="s">
        <v>397</v>
      </c>
      <c r="E64" s="65" t="s">
        <v>20</v>
      </c>
      <c r="F64" s="60" t="s">
        <v>55</v>
      </c>
      <c r="G64" s="70">
        <v>1</v>
      </c>
      <c r="H64" s="34">
        <v>2018</v>
      </c>
      <c r="I64" s="33">
        <v>2025</v>
      </c>
      <c r="J64" s="65">
        <v>2034</v>
      </c>
      <c r="K64" s="35">
        <v>30</v>
      </c>
      <c r="L64" s="32">
        <v>0</v>
      </c>
      <c r="M64" s="32">
        <v>0.505</v>
      </c>
      <c r="N64" s="32">
        <v>0.05</v>
      </c>
      <c r="O64" s="32">
        <v>0.44500000000000001</v>
      </c>
      <c r="P64" s="36">
        <v>0.125</v>
      </c>
      <c r="Q64" s="37">
        <v>0.28500000000000003</v>
      </c>
      <c r="R64" s="38">
        <v>17155.598004667718</v>
      </c>
      <c r="S64" s="39">
        <v>0</v>
      </c>
      <c r="T64" s="39">
        <v>17155.598004667718</v>
      </c>
      <c r="U64" s="39">
        <v>4889.3454313302991</v>
      </c>
      <c r="V64" s="40">
        <v>12266.252573337417</v>
      </c>
      <c r="W64" s="41">
        <f>IFERROR(Table1[[#This Row],[DC Capex (Inflated)]]/Table1[[#This Row],[Total capital cost Incl subsidies (Inflated)]],0)</f>
        <v>0.28499999999999998</v>
      </c>
      <c r="X64" s="42">
        <f>IFERROR(Table1[[#This Row],[Rates Loan (Inflated)]]/Table1[[#This Row],[Total capital cost Incl subsidies (Inflated)]],0)</f>
        <v>0.71499999999999997</v>
      </c>
      <c r="Y64" s="43">
        <f>IFERROR(Table1[[#This Row],[Subsidies (Uninflated)]]/Table1[[#This Row],[Total capital cost Incl subsidies (Inflated)]],0)</f>
        <v>0</v>
      </c>
      <c r="Z64" s="10"/>
    </row>
    <row r="65" spans="1:26" ht="23.25" x14ac:dyDescent="0.35">
      <c r="A65" s="32" t="s">
        <v>2192</v>
      </c>
      <c r="B65" s="56" t="s">
        <v>2191</v>
      </c>
      <c r="C65" s="53" t="s">
        <v>1310</v>
      </c>
      <c r="D65" s="65" t="s">
        <v>397</v>
      </c>
      <c r="E65" s="65" t="s">
        <v>20</v>
      </c>
      <c r="F65" s="60" t="s">
        <v>55</v>
      </c>
      <c r="G65" s="70">
        <v>0.3</v>
      </c>
      <c r="H65" s="34">
        <v>2022</v>
      </c>
      <c r="I65" s="33">
        <v>2029</v>
      </c>
      <c r="J65" s="65">
        <v>2034</v>
      </c>
      <c r="K65" s="35">
        <v>30</v>
      </c>
      <c r="L65" s="32">
        <v>0</v>
      </c>
      <c r="M65" s="32">
        <v>0.1</v>
      </c>
      <c r="N65" s="32">
        <v>0.1</v>
      </c>
      <c r="O65" s="32">
        <v>0.8</v>
      </c>
      <c r="P65" s="36">
        <v>0.63</v>
      </c>
      <c r="Q65" s="37">
        <v>0.71500000000000008</v>
      </c>
      <c r="R65" s="38">
        <v>848.82495267827721</v>
      </c>
      <c r="S65" s="39">
        <v>0</v>
      </c>
      <c r="T65" s="39">
        <v>848.82495267827721</v>
      </c>
      <c r="U65" s="39">
        <v>606.90984116496838</v>
      </c>
      <c r="V65" s="40">
        <v>241.91511151330894</v>
      </c>
      <c r="W65" s="41">
        <f>IFERROR(Table1[[#This Row],[DC Capex (Inflated)]]/Table1[[#This Row],[Total capital cost Incl subsidies (Inflated)]],0)</f>
        <v>0.71500000000000019</v>
      </c>
      <c r="X65" s="42">
        <f>IFERROR(Table1[[#This Row],[Rates Loan (Inflated)]]/Table1[[#This Row],[Total capital cost Incl subsidies (Inflated)]],0)</f>
        <v>0.28499999999999992</v>
      </c>
      <c r="Y65" s="43">
        <f>IFERROR(Table1[[#This Row],[Subsidies (Uninflated)]]/Table1[[#This Row],[Total capital cost Incl subsidies (Inflated)]],0)</f>
        <v>0</v>
      </c>
      <c r="Z65" s="10"/>
    </row>
    <row r="66" spans="1:26" ht="23.25" x14ac:dyDescent="0.35">
      <c r="A66" s="32" t="s">
        <v>2310</v>
      </c>
      <c r="B66" s="56" t="s">
        <v>1312</v>
      </c>
      <c r="C66" s="53"/>
      <c r="D66" s="65" t="s">
        <v>397</v>
      </c>
      <c r="E66" s="65" t="s">
        <v>20</v>
      </c>
      <c r="F66" s="60" t="s">
        <v>55</v>
      </c>
      <c r="G66" s="70">
        <v>0.1</v>
      </c>
      <c r="H66" s="34">
        <v>2023</v>
      </c>
      <c r="I66" s="33">
        <v>2030</v>
      </c>
      <c r="J66" s="65">
        <v>2034</v>
      </c>
      <c r="K66" s="35">
        <v>30</v>
      </c>
      <c r="L66" s="32">
        <v>0</v>
      </c>
      <c r="M66" s="32">
        <v>0.1</v>
      </c>
      <c r="N66" s="32">
        <v>0.05</v>
      </c>
      <c r="O66" s="32">
        <v>0.85</v>
      </c>
      <c r="P66" s="36">
        <v>0.875</v>
      </c>
      <c r="Q66" s="37">
        <v>0.86250000000000004</v>
      </c>
      <c r="R66" s="38">
        <v>40.112407449354258</v>
      </c>
      <c r="S66" s="39">
        <v>0</v>
      </c>
      <c r="T66" s="39">
        <v>40.112407449354258</v>
      </c>
      <c r="U66" s="39">
        <v>34.596951425068049</v>
      </c>
      <c r="V66" s="40">
        <v>5.515456024286209</v>
      </c>
      <c r="W66" s="41">
        <f>IFERROR(Table1[[#This Row],[DC Capex (Inflated)]]/Table1[[#This Row],[Total capital cost Incl subsidies (Inflated)]],0)</f>
        <v>0.86250000000000004</v>
      </c>
      <c r="X66" s="42">
        <f>IFERROR(Table1[[#This Row],[Rates Loan (Inflated)]]/Table1[[#This Row],[Total capital cost Incl subsidies (Inflated)]],0)</f>
        <v>0.13749999999999996</v>
      </c>
      <c r="Y66" s="43">
        <f>IFERROR(Table1[[#This Row],[Subsidies (Uninflated)]]/Table1[[#This Row],[Total capital cost Incl subsidies (Inflated)]],0)</f>
        <v>0</v>
      </c>
      <c r="Z66" s="10"/>
    </row>
    <row r="67" spans="1:26" ht="23.25" x14ac:dyDescent="0.35">
      <c r="A67" s="32" t="s">
        <v>1785</v>
      </c>
      <c r="B67" s="56" t="s">
        <v>1754</v>
      </c>
      <c r="C67" s="53"/>
      <c r="D67" s="65" t="s">
        <v>397</v>
      </c>
      <c r="E67" s="65" t="s">
        <v>20</v>
      </c>
      <c r="F67" s="60" t="s">
        <v>55</v>
      </c>
      <c r="G67" s="70">
        <v>0.6</v>
      </c>
      <c r="H67" s="34">
        <v>2012</v>
      </c>
      <c r="I67" s="33">
        <v>2019</v>
      </c>
      <c r="J67" s="65">
        <v>2031</v>
      </c>
      <c r="K67" s="35">
        <v>30</v>
      </c>
      <c r="L67" s="32">
        <v>0</v>
      </c>
      <c r="M67" s="32">
        <v>0.1</v>
      </c>
      <c r="N67" s="32">
        <v>0.2</v>
      </c>
      <c r="O67" s="32">
        <v>0.7</v>
      </c>
      <c r="P67" s="36">
        <v>0.63</v>
      </c>
      <c r="Q67" s="37">
        <v>0.66500000000000004</v>
      </c>
      <c r="R67" s="38">
        <v>145.19999999999999</v>
      </c>
      <c r="S67" s="39">
        <v>0</v>
      </c>
      <c r="T67" s="39">
        <v>145.19999999999999</v>
      </c>
      <c r="U67" s="39">
        <v>96.557999999999993</v>
      </c>
      <c r="V67" s="40">
        <v>48.641999999999996</v>
      </c>
      <c r="W67" s="41">
        <f>IFERROR(Table1[[#This Row],[DC Capex (Inflated)]]/Table1[[#This Row],[Total capital cost Incl subsidies (Inflated)]],0)</f>
        <v>0.66500000000000004</v>
      </c>
      <c r="X67" s="42">
        <f>IFERROR(Table1[[#This Row],[Rates Loan (Inflated)]]/Table1[[#This Row],[Total capital cost Incl subsidies (Inflated)]],0)</f>
        <v>0.33500000000000002</v>
      </c>
      <c r="Y67" s="43">
        <f>IFERROR(Table1[[#This Row],[Subsidies (Uninflated)]]/Table1[[#This Row],[Total capital cost Incl subsidies (Inflated)]],0)</f>
        <v>0</v>
      </c>
      <c r="Z67" s="10"/>
    </row>
    <row r="68" spans="1:26" ht="23.25" x14ac:dyDescent="0.35">
      <c r="A68" s="32" t="s">
        <v>1781</v>
      </c>
      <c r="B68" s="56" t="s">
        <v>1753</v>
      </c>
      <c r="C68" s="53"/>
      <c r="D68" s="65" t="s">
        <v>397</v>
      </c>
      <c r="E68" s="65" t="s">
        <v>20</v>
      </c>
      <c r="F68" s="60" t="s">
        <v>55</v>
      </c>
      <c r="G68" s="70">
        <v>1</v>
      </c>
      <c r="H68" s="34">
        <v>2012</v>
      </c>
      <c r="I68" s="33">
        <v>2019</v>
      </c>
      <c r="J68" s="65">
        <v>2031</v>
      </c>
      <c r="K68" s="35">
        <v>30</v>
      </c>
      <c r="L68" s="32">
        <v>0</v>
      </c>
      <c r="M68" s="32">
        <v>0.30499999999999999</v>
      </c>
      <c r="N68" s="32">
        <v>0.2</v>
      </c>
      <c r="O68" s="32">
        <v>0.495</v>
      </c>
      <c r="P68" s="36">
        <v>0.125</v>
      </c>
      <c r="Q68" s="37">
        <v>0.31</v>
      </c>
      <c r="R68" s="38">
        <v>6714.1353399999998</v>
      </c>
      <c r="S68" s="39">
        <v>0</v>
      </c>
      <c r="T68" s="39">
        <v>6714.1353399999998</v>
      </c>
      <c r="U68" s="39">
        <v>2081.3819554000002</v>
      </c>
      <c r="V68" s="40">
        <v>4632.7533846000006</v>
      </c>
      <c r="W68" s="41">
        <f>IFERROR(Table1[[#This Row],[DC Capex (Inflated)]]/Table1[[#This Row],[Total capital cost Incl subsidies (Inflated)]],0)</f>
        <v>0.31000000000000005</v>
      </c>
      <c r="X68" s="42">
        <f>IFERROR(Table1[[#This Row],[Rates Loan (Inflated)]]/Table1[[#This Row],[Total capital cost Incl subsidies (Inflated)]],0)</f>
        <v>0.69000000000000006</v>
      </c>
      <c r="Y68" s="43">
        <f>IFERROR(Table1[[#This Row],[Subsidies (Uninflated)]]/Table1[[#This Row],[Total capital cost Incl subsidies (Inflated)]],0)</f>
        <v>0</v>
      </c>
      <c r="Z68" s="10"/>
    </row>
    <row r="69" spans="1:26" ht="46.5" x14ac:dyDescent="0.35">
      <c r="A69" s="32" t="s">
        <v>1778</v>
      </c>
      <c r="B69" s="56" t="s">
        <v>1752</v>
      </c>
      <c r="C69" s="53"/>
      <c r="D69" s="65" t="s">
        <v>397</v>
      </c>
      <c r="E69" s="65" t="s">
        <v>20</v>
      </c>
      <c r="F69" s="60" t="s">
        <v>55</v>
      </c>
      <c r="G69" s="70">
        <v>0.6</v>
      </c>
      <c r="H69" s="34">
        <v>2012</v>
      </c>
      <c r="I69" s="33">
        <v>2019</v>
      </c>
      <c r="J69" s="65">
        <v>2031</v>
      </c>
      <c r="K69" s="35">
        <v>30</v>
      </c>
      <c r="L69" s="32">
        <v>0</v>
      </c>
      <c r="M69" s="32">
        <v>0.1</v>
      </c>
      <c r="N69" s="32">
        <v>0.15</v>
      </c>
      <c r="O69" s="32">
        <v>0.75</v>
      </c>
      <c r="P69" s="36">
        <v>0.63</v>
      </c>
      <c r="Q69" s="37">
        <v>0.69</v>
      </c>
      <c r="R69" s="38">
        <v>136.29517799999999</v>
      </c>
      <c r="S69" s="39">
        <v>0</v>
      </c>
      <c r="T69" s="39">
        <v>136.29517799999999</v>
      </c>
      <c r="U69" s="39">
        <v>94.043672819999983</v>
      </c>
      <c r="V69" s="40">
        <v>42.251505180000002</v>
      </c>
      <c r="W69" s="41">
        <f>IFERROR(Table1[[#This Row],[DC Capex (Inflated)]]/Table1[[#This Row],[Total capital cost Incl subsidies (Inflated)]],0)</f>
        <v>0.69</v>
      </c>
      <c r="X69" s="42">
        <f>IFERROR(Table1[[#This Row],[Rates Loan (Inflated)]]/Table1[[#This Row],[Total capital cost Incl subsidies (Inflated)]],0)</f>
        <v>0.31000000000000005</v>
      </c>
      <c r="Y69" s="43">
        <f>IFERROR(Table1[[#This Row],[Subsidies (Uninflated)]]/Table1[[#This Row],[Total capital cost Incl subsidies (Inflated)]],0)</f>
        <v>0</v>
      </c>
      <c r="Z69" s="10"/>
    </row>
    <row r="70" spans="1:26" ht="23.25" x14ac:dyDescent="0.35">
      <c r="A70" s="32" t="s">
        <v>1786</v>
      </c>
      <c r="B70" s="56" t="s">
        <v>1260</v>
      </c>
      <c r="C70" s="53"/>
      <c r="D70" s="65" t="s">
        <v>397</v>
      </c>
      <c r="E70" s="65" t="s">
        <v>20</v>
      </c>
      <c r="F70" s="60" t="s">
        <v>55</v>
      </c>
      <c r="G70" s="70">
        <v>0.6</v>
      </c>
      <c r="H70" s="34">
        <v>2013</v>
      </c>
      <c r="I70" s="33">
        <v>2020</v>
      </c>
      <c r="J70" s="65">
        <v>2031</v>
      </c>
      <c r="K70" s="35">
        <v>30</v>
      </c>
      <c r="L70" s="32">
        <v>0</v>
      </c>
      <c r="M70" s="32">
        <v>0.1</v>
      </c>
      <c r="N70" s="32">
        <v>0.2</v>
      </c>
      <c r="O70" s="32">
        <v>0.7</v>
      </c>
      <c r="P70" s="36">
        <v>0.63</v>
      </c>
      <c r="Q70" s="37">
        <v>0.66500000000000004</v>
      </c>
      <c r="R70" s="38">
        <v>1.2260880000000001</v>
      </c>
      <c r="S70" s="39">
        <v>0</v>
      </c>
      <c r="T70" s="39">
        <v>1.2260880000000001</v>
      </c>
      <c r="U70" s="39">
        <v>0.81534852000000013</v>
      </c>
      <c r="V70" s="40">
        <v>0.41073947999999993</v>
      </c>
      <c r="W70" s="41">
        <f>IFERROR(Table1[[#This Row],[DC Capex (Inflated)]]/Table1[[#This Row],[Total capital cost Incl subsidies (Inflated)]],0)</f>
        <v>0.66500000000000004</v>
      </c>
      <c r="X70" s="42">
        <f>IFERROR(Table1[[#This Row],[Rates Loan (Inflated)]]/Table1[[#This Row],[Total capital cost Incl subsidies (Inflated)]],0)</f>
        <v>0.33499999999999991</v>
      </c>
      <c r="Y70" s="43">
        <f>IFERROR(Table1[[#This Row],[Subsidies (Uninflated)]]/Table1[[#This Row],[Total capital cost Incl subsidies (Inflated)]],0)</f>
        <v>0</v>
      </c>
      <c r="Z70" s="10"/>
    </row>
    <row r="71" spans="1:26" ht="23.25" x14ac:dyDescent="0.35">
      <c r="A71" s="32" t="s">
        <v>415</v>
      </c>
      <c r="B71" s="56" t="s">
        <v>416</v>
      </c>
      <c r="C71" s="53" t="s">
        <v>44</v>
      </c>
      <c r="D71" s="65" t="s">
        <v>397</v>
      </c>
      <c r="E71" s="65" t="s">
        <v>20</v>
      </c>
      <c r="F71" s="60" t="s">
        <v>96</v>
      </c>
      <c r="G71" s="70">
        <v>1</v>
      </c>
      <c r="H71" s="34">
        <v>2006</v>
      </c>
      <c r="I71" s="33">
        <v>2015</v>
      </c>
      <c r="J71" s="65">
        <v>2031</v>
      </c>
      <c r="K71" s="35">
        <v>30</v>
      </c>
      <c r="L71" s="32">
        <v>0</v>
      </c>
      <c r="M71" s="32">
        <v>0.505</v>
      </c>
      <c r="N71" s="32">
        <v>0.05</v>
      </c>
      <c r="O71" s="32">
        <v>0.4449999999999999</v>
      </c>
      <c r="P71" s="36">
        <v>0.125</v>
      </c>
      <c r="Q71" s="37">
        <v>0.28499999999999998</v>
      </c>
      <c r="R71" s="38">
        <v>3135.9379800000002</v>
      </c>
      <c r="S71" s="39">
        <v>731</v>
      </c>
      <c r="T71" s="39">
        <v>2404.9379800000002</v>
      </c>
      <c r="U71" s="39">
        <v>685.40732430000003</v>
      </c>
      <c r="V71" s="40">
        <v>1719.5306557000004</v>
      </c>
      <c r="W71" s="41">
        <f>IFERROR(Table1[[#This Row],[DC Capex (Inflated)]]/Table1[[#This Row],[Total capital cost Incl subsidies (Inflated)]],0)</f>
        <v>0.21856533154396121</v>
      </c>
      <c r="X71" s="42">
        <f>IFERROR(Table1[[#This Row],[Rates Loan (Inflated)]]/Table1[[#This Row],[Total capital cost Incl subsidies (Inflated)]],0)</f>
        <v>0.54833056861028873</v>
      </c>
      <c r="Y71" s="43">
        <f>IFERROR(Table1[[#This Row],[Subsidies (Uninflated)]]/Table1[[#This Row],[Total capital cost Incl subsidies (Inflated)]],0)</f>
        <v>0.23310409984575012</v>
      </c>
      <c r="Z71" s="10"/>
    </row>
    <row r="72" spans="1:26" ht="23.25" x14ac:dyDescent="0.35">
      <c r="A72" s="32" t="s">
        <v>529</v>
      </c>
      <c r="B72" s="56" t="s">
        <v>530</v>
      </c>
      <c r="C72" s="53" t="s">
        <v>44</v>
      </c>
      <c r="D72" s="65" t="s">
        <v>397</v>
      </c>
      <c r="E72" s="65" t="s">
        <v>20</v>
      </c>
      <c r="F72" s="60" t="s">
        <v>96</v>
      </c>
      <c r="G72" s="70">
        <v>1</v>
      </c>
      <c r="H72" s="34">
        <v>2006</v>
      </c>
      <c r="I72" s="33">
        <v>2005</v>
      </c>
      <c r="J72" s="65">
        <v>2031</v>
      </c>
      <c r="K72" s="35">
        <v>5</v>
      </c>
      <c r="L72" s="32">
        <v>0</v>
      </c>
      <c r="M72" s="32">
        <v>0.1</v>
      </c>
      <c r="N72" s="32">
        <v>0.05</v>
      </c>
      <c r="O72" s="32">
        <v>0.85</v>
      </c>
      <c r="P72" s="36">
        <v>0.38</v>
      </c>
      <c r="Q72" s="37">
        <v>0.61499999999999999</v>
      </c>
      <c r="R72" s="38">
        <v>30</v>
      </c>
      <c r="S72" s="39">
        <v>0</v>
      </c>
      <c r="T72" s="39">
        <v>30</v>
      </c>
      <c r="U72" s="39">
        <v>18.45</v>
      </c>
      <c r="V72" s="40">
        <v>11.55</v>
      </c>
      <c r="W72" s="41">
        <f>IFERROR(Table1[[#This Row],[DC Capex (Inflated)]]/Table1[[#This Row],[Total capital cost Incl subsidies (Inflated)]],0)</f>
        <v>0.61499999999999999</v>
      </c>
      <c r="X72" s="42">
        <f>IFERROR(Table1[[#This Row],[Rates Loan (Inflated)]]/Table1[[#This Row],[Total capital cost Incl subsidies (Inflated)]],0)</f>
        <v>0.38500000000000001</v>
      </c>
      <c r="Y72" s="43">
        <f>IFERROR(Table1[[#This Row],[Subsidies (Uninflated)]]/Table1[[#This Row],[Total capital cost Incl subsidies (Inflated)]],0)</f>
        <v>0</v>
      </c>
      <c r="Z72" s="10"/>
    </row>
    <row r="73" spans="1:26" ht="23.25" x14ac:dyDescent="0.35">
      <c r="A73" s="32" t="s">
        <v>446</v>
      </c>
      <c r="B73" s="56" t="s">
        <v>445</v>
      </c>
      <c r="C73" s="53" t="s">
        <v>44</v>
      </c>
      <c r="D73" s="65" t="s">
        <v>397</v>
      </c>
      <c r="E73" s="65" t="s">
        <v>20</v>
      </c>
      <c r="F73" s="60" t="s">
        <v>96</v>
      </c>
      <c r="G73" s="70">
        <v>0.2</v>
      </c>
      <c r="H73" s="34">
        <v>2006</v>
      </c>
      <c r="I73" s="33">
        <v>2002</v>
      </c>
      <c r="J73" s="65">
        <v>2031</v>
      </c>
      <c r="K73" s="35">
        <v>10</v>
      </c>
      <c r="L73" s="32">
        <v>0</v>
      </c>
      <c r="M73" s="32">
        <v>0.505</v>
      </c>
      <c r="N73" s="32">
        <v>0.1</v>
      </c>
      <c r="O73" s="32">
        <v>0.39500000000000002</v>
      </c>
      <c r="P73" s="36">
        <v>0.125</v>
      </c>
      <c r="Q73" s="37">
        <v>0.26</v>
      </c>
      <c r="R73" s="38">
        <v>24.6</v>
      </c>
      <c r="S73" s="39">
        <v>0</v>
      </c>
      <c r="T73" s="39">
        <v>24.6</v>
      </c>
      <c r="U73" s="39">
        <v>6.3960000000000008</v>
      </c>
      <c r="V73" s="40">
        <v>18.204000000000001</v>
      </c>
      <c r="W73" s="41">
        <f>IFERROR(Table1[[#This Row],[DC Capex (Inflated)]]/Table1[[#This Row],[Total capital cost Incl subsidies (Inflated)]],0)</f>
        <v>0.26</v>
      </c>
      <c r="X73" s="42">
        <f>IFERROR(Table1[[#This Row],[Rates Loan (Inflated)]]/Table1[[#This Row],[Total capital cost Incl subsidies (Inflated)]],0)</f>
        <v>0.74</v>
      </c>
      <c r="Y73" s="43">
        <f>IFERROR(Table1[[#This Row],[Subsidies (Uninflated)]]/Table1[[#This Row],[Total capital cost Incl subsidies (Inflated)]],0)</f>
        <v>0</v>
      </c>
      <c r="Z73" s="10"/>
    </row>
    <row r="74" spans="1:26" ht="23.25" x14ac:dyDescent="0.35">
      <c r="A74" s="32" t="s">
        <v>490</v>
      </c>
      <c r="B74" s="56" t="s">
        <v>491</v>
      </c>
      <c r="C74" s="53" t="s">
        <v>51</v>
      </c>
      <c r="D74" s="65" t="s">
        <v>397</v>
      </c>
      <c r="E74" s="65" t="s">
        <v>20</v>
      </c>
      <c r="F74" s="60" t="s">
        <v>96</v>
      </c>
      <c r="G74" s="70">
        <v>1</v>
      </c>
      <c r="H74" s="34">
        <v>2006</v>
      </c>
      <c r="I74" s="33">
        <v>2012</v>
      </c>
      <c r="J74" s="65">
        <v>2031</v>
      </c>
      <c r="K74" s="35">
        <v>10</v>
      </c>
      <c r="L74" s="32">
        <v>0</v>
      </c>
      <c r="M74" s="32">
        <v>0.70500000000000007</v>
      </c>
      <c r="N74" s="32">
        <v>0</v>
      </c>
      <c r="O74" s="32">
        <v>0.29499999999999993</v>
      </c>
      <c r="P74" s="36">
        <v>0.125</v>
      </c>
      <c r="Q74" s="37">
        <v>0.21</v>
      </c>
      <c r="R74" s="38">
        <v>104</v>
      </c>
      <c r="S74" s="39">
        <v>0</v>
      </c>
      <c r="T74" s="39">
        <v>104</v>
      </c>
      <c r="U74" s="39">
        <v>21.84</v>
      </c>
      <c r="V74" s="40">
        <v>82.16</v>
      </c>
      <c r="W74" s="41">
        <f>IFERROR(Table1[[#This Row],[DC Capex (Inflated)]]/Table1[[#This Row],[Total capital cost Incl subsidies (Inflated)]],0)</f>
        <v>0.21</v>
      </c>
      <c r="X74" s="42">
        <f>IFERROR(Table1[[#This Row],[Rates Loan (Inflated)]]/Table1[[#This Row],[Total capital cost Incl subsidies (Inflated)]],0)</f>
        <v>0.78999999999999992</v>
      </c>
      <c r="Y74" s="43">
        <f>IFERROR(Table1[[#This Row],[Subsidies (Uninflated)]]/Table1[[#This Row],[Total capital cost Incl subsidies (Inflated)]],0)</f>
        <v>0</v>
      </c>
      <c r="Z74" s="10"/>
    </row>
    <row r="75" spans="1:26" ht="23.25" x14ac:dyDescent="0.35">
      <c r="A75" s="32" t="s">
        <v>488</v>
      </c>
      <c r="B75" s="56" t="s">
        <v>489</v>
      </c>
      <c r="C75" s="53" t="s">
        <v>51</v>
      </c>
      <c r="D75" s="65" t="s">
        <v>397</v>
      </c>
      <c r="E75" s="65" t="s">
        <v>20</v>
      </c>
      <c r="F75" s="60" t="s">
        <v>96</v>
      </c>
      <c r="G75" s="70">
        <v>1</v>
      </c>
      <c r="H75" s="34">
        <v>2006</v>
      </c>
      <c r="I75" s="33">
        <v>2007</v>
      </c>
      <c r="J75" s="65">
        <v>2031</v>
      </c>
      <c r="K75" s="35">
        <v>10</v>
      </c>
      <c r="L75" s="32">
        <v>0</v>
      </c>
      <c r="M75" s="32">
        <v>0.505</v>
      </c>
      <c r="N75" s="32">
        <v>0</v>
      </c>
      <c r="O75" s="32">
        <v>0.495</v>
      </c>
      <c r="P75" s="36">
        <v>0.125</v>
      </c>
      <c r="Q75" s="37">
        <v>0.31</v>
      </c>
      <c r="R75" s="38">
        <v>111</v>
      </c>
      <c r="S75" s="39">
        <v>0</v>
      </c>
      <c r="T75" s="39">
        <v>111</v>
      </c>
      <c r="U75" s="39">
        <v>34.409999999999997</v>
      </c>
      <c r="V75" s="40">
        <v>76.59</v>
      </c>
      <c r="W75" s="41">
        <f>IFERROR(Table1[[#This Row],[DC Capex (Inflated)]]/Table1[[#This Row],[Total capital cost Incl subsidies (Inflated)]],0)</f>
        <v>0.30999999999999994</v>
      </c>
      <c r="X75" s="42">
        <f>IFERROR(Table1[[#This Row],[Rates Loan (Inflated)]]/Table1[[#This Row],[Total capital cost Incl subsidies (Inflated)]],0)</f>
        <v>0.69000000000000006</v>
      </c>
      <c r="Y75" s="43">
        <f>IFERROR(Table1[[#This Row],[Subsidies (Uninflated)]]/Table1[[#This Row],[Total capital cost Incl subsidies (Inflated)]],0)</f>
        <v>0</v>
      </c>
      <c r="Z75" s="10"/>
    </row>
    <row r="76" spans="1:26" ht="23.25" x14ac:dyDescent="0.35">
      <c r="A76" s="32" t="s">
        <v>484</v>
      </c>
      <c r="B76" s="56" t="s">
        <v>485</v>
      </c>
      <c r="C76" s="53" t="s">
        <v>51</v>
      </c>
      <c r="D76" s="65" t="s">
        <v>397</v>
      </c>
      <c r="E76" s="65" t="s">
        <v>20</v>
      </c>
      <c r="F76" s="60" t="s">
        <v>96</v>
      </c>
      <c r="G76" s="70">
        <v>1</v>
      </c>
      <c r="H76" s="34">
        <v>2006</v>
      </c>
      <c r="I76" s="33">
        <v>2012</v>
      </c>
      <c r="J76" s="65">
        <v>2031</v>
      </c>
      <c r="K76" s="35">
        <v>5</v>
      </c>
      <c r="L76" s="32">
        <v>0</v>
      </c>
      <c r="M76" s="32">
        <v>0.70500000000000007</v>
      </c>
      <c r="N76" s="32">
        <v>0.05</v>
      </c>
      <c r="O76" s="32">
        <v>0.24499999999999988</v>
      </c>
      <c r="P76" s="36">
        <v>0.125</v>
      </c>
      <c r="Q76" s="37">
        <v>0.185</v>
      </c>
      <c r="R76" s="38">
        <v>206.8135</v>
      </c>
      <c r="S76" s="39">
        <v>0</v>
      </c>
      <c r="T76" s="39">
        <v>206.8135</v>
      </c>
      <c r="U76" s="39">
        <v>38.2604975</v>
      </c>
      <c r="V76" s="40">
        <v>168.55300249999999</v>
      </c>
      <c r="W76" s="41">
        <f>IFERROR(Table1[[#This Row],[DC Capex (Inflated)]]/Table1[[#This Row],[Total capital cost Incl subsidies (Inflated)]],0)</f>
        <v>0.185</v>
      </c>
      <c r="X76" s="42">
        <f>IFERROR(Table1[[#This Row],[Rates Loan (Inflated)]]/Table1[[#This Row],[Total capital cost Incl subsidies (Inflated)]],0)</f>
        <v>0.81499999999999995</v>
      </c>
      <c r="Y76" s="43">
        <f>IFERROR(Table1[[#This Row],[Subsidies (Uninflated)]]/Table1[[#This Row],[Total capital cost Incl subsidies (Inflated)]],0)</f>
        <v>0</v>
      </c>
      <c r="Z76" s="10"/>
    </row>
    <row r="77" spans="1:26" ht="23.25" x14ac:dyDescent="0.35">
      <c r="A77" s="32" t="s">
        <v>517</v>
      </c>
      <c r="B77" s="56" t="s">
        <v>518</v>
      </c>
      <c r="C77" s="53" t="s">
        <v>51</v>
      </c>
      <c r="D77" s="65" t="s">
        <v>397</v>
      </c>
      <c r="E77" s="65" t="s">
        <v>20</v>
      </c>
      <c r="F77" s="60" t="s">
        <v>96</v>
      </c>
      <c r="G77" s="70">
        <v>1</v>
      </c>
      <c r="H77" s="34">
        <v>2006</v>
      </c>
      <c r="I77" s="33">
        <v>2010</v>
      </c>
      <c r="J77" s="65">
        <v>2031</v>
      </c>
      <c r="K77" s="35">
        <v>5</v>
      </c>
      <c r="L77" s="32">
        <v>0</v>
      </c>
      <c r="M77" s="32">
        <v>0.505</v>
      </c>
      <c r="N77" s="32">
        <v>0</v>
      </c>
      <c r="O77" s="32">
        <v>0.495</v>
      </c>
      <c r="P77" s="36">
        <v>0.125</v>
      </c>
      <c r="Q77" s="37">
        <v>0.31</v>
      </c>
      <c r="R77" s="38">
        <v>39</v>
      </c>
      <c r="S77" s="39">
        <v>0</v>
      </c>
      <c r="T77" s="39">
        <v>39</v>
      </c>
      <c r="U77" s="39">
        <v>12.09</v>
      </c>
      <c r="V77" s="40">
        <v>26.91</v>
      </c>
      <c r="W77" s="41">
        <f>IFERROR(Table1[[#This Row],[DC Capex (Inflated)]]/Table1[[#This Row],[Total capital cost Incl subsidies (Inflated)]],0)</f>
        <v>0.31</v>
      </c>
      <c r="X77" s="42">
        <f>IFERROR(Table1[[#This Row],[Rates Loan (Inflated)]]/Table1[[#This Row],[Total capital cost Incl subsidies (Inflated)]],0)</f>
        <v>0.69000000000000006</v>
      </c>
      <c r="Y77" s="43">
        <f>IFERROR(Table1[[#This Row],[Subsidies (Uninflated)]]/Table1[[#This Row],[Total capital cost Incl subsidies (Inflated)]],0)</f>
        <v>0</v>
      </c>
      <c r="Z77" s="10"/>
    </row>
    <row r="78" spans="1:26" ht="23.25" x14ac:dyDescent="0.35">
      <c r="A78" s="32" t="s">
        <v>525</v>
      </c>
      <c r="B78" s="56" t="s">
        <v>526</v>
      </c>
      <c r="C78" s="53" t="s">
        <v>51</v>
      </c>
      <c r="D78" s="65" t="s">
        <v>397</v>
      </c>
      <c r="E78" s="65" t="s">
        <v>20</v>
      </c>
      <c r="F78" s="60" t="s">
        <v>96</v>
      </c>
      <c r="G78" s="70">
        <v>1</v>
      </c>
      <c r="H78" s="34">
        <v>2006</v>
      </c>
      <c r="I78" s="33">
        <v>2010</v>
      </c>
      <c r="J78" s="65">
        <v>2031</v>
      </c>
      <c r="K78" s="35">
        <v>5</v>
      </c>
      <c r="L78" s="32">
        <v>0</v>
      </c>
      <c r="M78" s="32">
        <v>0.505</v>
      </c>
      <c r="N78" s="32">
        <v>0</v>
      </c>
      <c r="O78" s="32">
        <v>0.495</v>
      </c>
      <c r="P78" s="36">
        <v>0.125</v>
      </c>
      <c r="Q78" s="37">
        <v>0.31</v>
      </c>
      <c r="R78" s="38">
        <v>36</v>
      </c>
      <c r="S78" s="39">
        <v>0</v>
      </c>
      <c r="T78" s="39">
        <v>36</v>
      </c>
      <c r="U78" s="39">
        <v>11.16</v>
      </c>
      <c r="V78" s="40">
        <v>24.84</v>
      </c>
      <c r="W78" s="41">
        <f>IFERROR(Table1[[#This Row],[DC Capex (Inflated)]]/Table1[[#This Row],[Total capital cost Incl subsidies (Inflated)]],0)</f>
        <v>0.31</v>
      </c>
      <c r="X78" s="42">
        <f>IFERROR(Table1[[#This Row],[Rates Loan (Inflated)]]/Table1[[#This Row],[Total capital cost Incl subsidies (Inflated)]],0)</f>
        <v>0.69</v>
      </c>
      <c r="Y78" s="43">
        <f>IFERROR(Table1[[#This Row],[Subsidies (Uninflated)]]/Table1[[#This Row],[Total capital cost Incl subsidies (Inflated)]],0)</f>
        <v>0</v>
      </c>
      <c r="Z78" s="10"/>
    </row>
    <row r="79" spans="1:26" ht="23.25" x14ac:dyDescent="0.35">
      <c r="A79" s="32" t="s">
        <v>523</v>
      </c>
      <c r="B79" s="56" t="s">
        <v>524</v>
      </c>
      <c r="C79" s="53" t="s">
        <v>51</v>
      </c>
      <c r="D79" s="65" t="s">
        <v>397</v>
      </c>
      <c r="E79" s="65" t="s">
        <v>20</v>
      </c>
      <c r="F79" s="60" t="s">
        <v>96</v>
      </c>
      <c r="G79" s="70">
        <v>1</v>
      </c>
      <c r="H79" s="34">
        <v>2006</v>
      </c>
      <c r="I79" s="33">
        <v>2011</v>
      </c>
      <c r="J79" s="65">
        <v>2031</v>
      </c>
      <c r="K79" s="35">
        <v>5</v>
      </c>
      <c r="L79" s="32">
        <v>0</v>
      </c>
      <c r="M79" s="32">
        <v>0.505</v>
      </c>
      <c r="N79" s="32">
        <v>0</v>
      </c>
      <c r="O79" s="32">
        <v>0.495</v>
      </c>
      <c r="P79" s="36">
        <v>0.125</v>
      </c>
      <c r="Q79" s="37">
        <v>0.31</v>
      </c>
      <c r="R79" s="38">
        <v>36</v>
      </c>
      <c r="S79" s="39">
        <v>0</v>
      </c>
      <c r="T79" s="39">
        <v>36</v>
      </c>
      <c r="U79" s="39">
        <v>11.16</v>
      </c>
      <c r="V79" s="40">
        <v>24.84</v>
      </c>
      <c r="W79" s="41">
        <f>IFERROR(Table1[[#This Row],[DC Capex (Inflated)]]/Table1[[#This Row],[Total capital cost Incl subsidies (Inflated)]],0)</f>
        <v>0.31</v>
      </c>
      <c r="X79" s="42">
        <f>IFERROR(Table1[[#This Row],[Rates Loan (Inflated)]]/Table1[[#This Row],[Total capital cost Incl subsidies (Inflated)]],0)</f>
        <v>0.69</v>
      </c>
      <c r="Y79" s="43">
        <f>IFERROR(Table1[[#This Row],[Subsidies (Uninflated)]]/Table1[[#This Row],[Total capital cost Incl subsidies (Inflated)]],0)</f>
        <v>0</v>
      </c>
      <c r="Z79" s="10"/>
    </row>
    <row r="80" spans="1:26" ht="23.25" x14ac:dyDescent="0.35">
      <c r="A80" s="32" t="s">
        <v>519</v>
      </c>
      <c r="B80" s="56" t="s">
        <v>520</v>
      </c>
      <c r="C80" s="53" t="s">
        <v>51</v>
      </c>
      <c r="D80" s="65" t="s">
        <v>397</v>
      </c>
      <c r="E80" s="65" t="s">
        <v>20</v>
      </c>
      <c r="F80" s="60" t="s">
        <v>96</v>
      </c>
      <c r="G80" s="70">
        <v>1</v>
      </c>
      <c r="H80" s="34">
        <v>2006</v>
      </c>
      <c r="I80" s="33">
        <v>2010</v>
      </c>
      <c r="J80" s="65">
        <v>2031</v>
      </c>
      <c r="K80" s="35">
        <v>5</v>
      </c>
      <c r="L80" s="32">
        <v>0</v>
      </c>
      <c r="M80" s="32">
        <v>0.505</v>
      </c>
      <c r="N80" s="32">
        <v>0</v>
      </c>
      <c r="O80" s="32">
        <v>0.495</v>
      </c>
      <c r="P80" s="36">
        <v>0.125</v>
      </c>
      <c r="Q80" s="37">
        <v>0.31</v>
      </c>
      <c r="R80" s="38">
        <v>39</v>
      </c>
      <c r="S80" s="39">
        <v>0</v>
      </c>
      <c r="T80" s="39">
        <v>39</v>
      </c>
      <c r="U80" s="39">
        <v>12.09</v>
      </c>
      <c r="V80" s="40">
        <v>26.91</v>
      </c>
      <c r="W80" s="41">
        <f>IFERROR(Table1[[#This Row],[DC Capex (Inflated)]]/Table1[[#This Row],[Total capital cost Incl subsidies (Inflated)]],0)</f>
        <v>0.31</v>
      </c>
      <c r="X80" s="42">
        <f>IFERROR(Table1[[#This Row],[Rates Loan (Inflated)]]/Table1[[#This Row],[Total capital cost Incl subsidies (Inflated)]],0)</f>
        <v>0.69000000000000006</v>
      </c>
      <c r="Y80" s="43">
        <f>IFERROR(Table1[[#This Row],[Subsidies (Uninflated)]]/Table1[[#This Row],[Total capital cost Incl subsidies (Inflated)]],0)</f>
        <v>0</v>
      </c>
      <c r="Z80" s="10"/>
    </row>
    <row r="81" spans="1:26" ht="23.25" x14ac:dyDescent="0.35">
      <c r="A81" s="32" t="s">
        <v>511</v>
      </c>
      <c r="B81" s="56" t="s">
        <v>512</v>
      </c>
      <c r="C81" s="53" t="s">
        <v>51</v>
      </c>
      <c r="D81" s="65" t="s">
        <v>397</v>
      </c>
      <c r="E81" s="65" t="s">
        <v>20</v>
      </c>
      <c r="F81" s="60" t="s">
        <v>96</v>
      </c>
      <c r="G81" s="70">
        <v>1</v>
      </c>
      <c r="H81" s="34">
        <v>2006</v>
      </c>
      <c r="I81" s="33">
        <v>2011</v>
      </c>
      <c r="J81" s="65">
        <v>2031</v>
      </c>
      <c r="K81" s="35">
        <v>10</v>
      </c>
      <c r="L81" s="32">
        <v>0</v>
      </c>
      <c r="M81" s="32">
        <v>0.30499999999999999</v>
      </c>
      <c r="N81" s="32">
        <v>0</v>
      </c>
      <c r="O81" s="32">
        <v>0.69500000000000006</v>
      </c>
      <c r="P81" s="36">
        <v>0.38</v>
      </c>
      <c r="Q81" s="37">
        <v>0.53749999999999998</v>
      </c>
      <c r="R81" s="38">
        <v>45</v>
      </c>
      <c r="S81" s="39">
        <v>0</v>
      </c>
      <c r="T81" s="39">
        <v>45</v>
      </c>
      <c r="U81" s="39">
        <v>24.1875</v>
      </c>
      <c r="V81" s="40">
        <v>20.8125</v>
      </c>
      <c r="W81" s="41">
        <f>IFERROR(Table1[[#This Row],[DC Capex (Inflated)]]/Table1[[#This Row],[Total capital cost Incl subsidies (Inflated)]],0)</f>
        <v>0.53749999999999998</v>
      </c>
      <c r="X81" s="42">
        <f>IFERROR(Table1[[#This Row],[Rates Loan (Inflated)]]/Table1[[#This Row],[Total capital cost Incl subsidies (Inflated)]],0)</f>
        <v>0.46250000000000002</v>
      </c>
      <c r="Y81" s="43">
        <f>IFERROR(Table1[[#This Row],[Subsidies (Uninflated)]]/Table1[[#This Row],[Total capital cost Incl subsidies (Inflated)]],0)</f>
        <v>0</v>
      </c>
      <c r="Z81" s="10"/>
    </row>
    <row r="82" spans="1:26" ht="23.25" x14ac:dyDescent="0.35">
      <c r="A82" s="32" t="s">
        <v>402</v>
      </c>
      <c r="B82" s="56" t="s">
        <v>401</v>
      </c>
      <c r="C82" s="53" t="s">
        <v>44</v>
      </c>
      <c r="D82" s="65" t="s">
        <v>397</v>
      </c>
      <c r="E82" s="65" t="s">
        <v>20</v>
      </c>
      <c r="F82" s="60" t="s">
        <v>96</v>
      </c>
      <c r="G82" s="70">
        <v>1</v>
      </c>
      <c r="H82" s="34">
        <v>2006</v>
      </c>
      <c r="I82" s="33">
        <v>2008</v>
      </c>
      <c r="J82" s="65">
        <v>2031</v>
      </c>
      <c r="K82" s="35">
        <v>30</v>
      </c>
      <c r="L82" s="32">
        <v>0</v>
      </c>
      <c r="M82" s="32">
        <v>0.1</v>
      </c>
      <c r="N82" s="32">
        <v>0</v>
      </c>
      <c r="O82" s="32">
        <v>0.9</v>
      </c>
      <c r="P82" s="36">
        <v>0.875</v>
      </c>
      <c r="Q82" s="37">
        <v>0.88749999999999996</v>
      </c>
      <c r="R82" s="38">
        <v>321.55849999999998</v>
      </c>
      <c r="S82" s="39">
        <v>0</v>
      </c>
      <c r="T82" s="39">
        <v>321.55849999999998</v>
      </c>
      <c r="U82" s="39">
        <v>285.38316874999998</v>
      </c>
      <c r="V82" s="40">
        <v>36.175331250000006</v>
      </c>
      <c r="W82" s="41">
        <f>IFERROR(Table1[[#This Row],[DC Capex (Inflated)]]/Table1[[#This Row],[Total capital cost Incl subsidies (Inflated)]],0)</f>
        <v>0.88749999999999996</v>
      </c>
      <c r="X82" s="42">
        <f>IFERROR(Table1[[#This Row],[Rates Loan (Inflated)]]/Table1[[#This Row],[Total capital cost Incl subsidies (Inflated)]],0)</f>
        <v>0.11250000000000003</v>
      </c>
      <c r="Y82" s="43">
        <f>IFERROR(Table1[[#This Row],[Subsidies (Uninflated)]]/Table1[[#This Row],[Total capital cost Incl subsidies (Inflated)]],0)</f>
        <v>0</v>
      </c>
      <c r="Z82" s="10"/>
    </row>
    <row r="83" spans="1:26" ht="23.25" x14ac:dyDescent="0.35">
      <c r="A83" s="32" t="s">
        <v>410</v>
      </c>
      <c r="B83" s="56" t="s">
        <v>408</v>
      </c>
      <c r="C83" s="53"/>
      <c r="D83" s="65" t="s">
        <v>397</v>
      </c>
      <c r="E83" s="65" t="s">
        <v>20</v>
      </c>
      <c r="F83" s="60" t="s">
        <v>96</v>
      </c>
      <c r="G83" s="70">
        <v>0.70821529699999997</v>
      </c>
      <c r="H83" s="34">
        <v>2006</v>
      </c>
      <c r="I83" s="33">
        <v>2015</v>
      </c>
      <c r="J83" s="65">
        <v>2031</v>
      </c>
      <c r="K83" s="35">
        <v>30</v>
      </c>
      <c r="L83" s="32">
        <v>0</v>
      </c>
      <c r="M83" s="32">
        <v>0.30499999999999999</v>
      </c>
      <c r="N83" s="32">
        <v>0.05</v>
      </c>
      <c r="O83" s="32">
        <v>0.64500000000000002</v>
      </c>
      <c r="P83" s="36">
        <v>0.125</v>
      </c>
      <c r="Q83" s="37">
        <v>0.38500000000000001</v>
      </c>
      <c r="R83" s="38">
        <v>422.03475185623176</v>
      </c>
      <c r="S83" s="39">
        <v>0</v>
      </c>
      <c r="T83" s="39">
        <v>422.03475185623176</v>
      </c>
      <c r="U83" s="39">
        <v>162.48337946464923</v>
      </c>
      <c r="V83" s="40">
        <v>259.5513723915825</v>
      </c>
      <c r="W83" s="41">
        <f>IFERROR(Table1[[#This Row],[DC Capex (Inflated)]]/Table1[[#This Row],[Total capital cost Incl subsidies (Inflated)]],0)</f>
        <v>0.38500000000000001</v>
      </c>
      <c r="X83" s="42">
        <f>IFERROR(Table1[[#This Row],[Rates Loan (Inflated)]]/Table1[[#This Row],[Total capital cost Incl subsidies (Inflated)]],0)</f>
        <v>0.61499999999999988</v>
      </c>
      <c r="Y83" s="43">
        <f>IFERROR(Table1[[#This Row],[Subsidies (Uninflated)]]/Table1[[#This Row],[Total capital cost Incl subsidies (Inflated)]],0)</f>
        <v>0</v>
      </c>
      <c r="Z83" s="10"/>
    </row>
    <row r="84" spans="1:26" ht="23.25" x14ac:dyDescent="0.35">
      <c r="A84" s="32" t="s">
        <v>440</v>
      </c>
      <c r="B84" s="56" t="s">
        <v>439</v>
      </c>
      <c r="C84" s="53" t="s">
        <v>45</v>
      </c>
      <c r="D84" s="65" t="s">
        <v>397</v>
      </c>
      <c r="E84" s="65" t="s">
        <v>20</v>
      </c>
      <c r="F84" s="60" t="s">
        <v>96</v>
      </c>
      <c r="G84" s="70">
        <v>0.2</v>
      </c>
      <c r="H84" s="34">
        <v>2006</v>
      </c>
      <c r="I84" s="33">
        <v>2010</v>
      </c>
      <c r="J84" s="65">
        <v>2031</v>
      </c>
      <c r="K84" s="35">
        <v>30</v>
      </c>
      <c r="L84" s="32">
        <v>0</v>
      </c>
      <c r="M84" s="32">
        <v>0.1</v>
      </c>
      <c r="N84" s="32">
        <v>0.05</v>
      </c>
      <c r="O84" s="32">
        <v>0.85</v>
      </c>
      <c r="P84" s="36">
        <v>0.125</v>
      </c>
      <c r="Q84" s="37">
        <v>0.48749999999999999</v>
      </c>
      <c r="R84" s="38">
        <v>15.8</v>
      </c>
      <c r="S84" s="39">
        <v>0</v>
      </c>
      <c r="T84" s="39">
        <v>15.8</v>
      </c>
      <c r="U84" s="39">
        <v>7.7025000000000006</v>
      </c>
      <c r="V84" s="40">
        <v>8.0975000000000001</v>
      </c>
      <c r="W84" s="41">
        <f>IFERROR(Table1[[#This Row],[DC Capex (Inflated)]]/Table1[[#This Row],[Total capital cost Incl subsidies (Inflated)]],0)</f>
        <v>0.48749999999999999</v>
      </c>
      <c r="X84" s="42">
        <f>IFERROR(Table1[[#This Row],[Rates Loan (Inflated)]]/Table1[[#This Row],[Total capital cost Incl subsidies (Inflated)]],0)</f>
        <v>0.51249999999999996</v>
      </c>
      <c r="Y84" s="43">
        <f>IFERROR(Table1[[#This Row],[Subsidies (Uninflated)]]/Table1[[#This Row],[Total capital cost Incl subsidies (Inflated)]],0)</f>
        <v>0</v>
      </c>
      <c r="Z84" s="10"/>
    </row>
    <row r="85" spans="1:26" ht="23.25" x14ac:dyDescent="0.35">
      <c r="A85" s="32" t="s">
        <v>443</v>
      </c>
      <c r="B85" s="56" t="s">
        <v>442</v>
      </c>
      <c r="C85" s="53" t="s">
        <v>45</v>
      </c>
      <c r="D85" s="65" t="s">
        <v>397</v>
      </c>
      <c r="E85" s="65" t="s">
        <v>20</v>
      </c>
      <c r="F85" s="60" t="s">
        <v>96</v>
      </c>
      <c r="G85" s="70">
        <v>0.1</v>
      </c>
      <c r="H85" s="34">
        <v>2006</v>
      </c>
      <c r="I85" s="33">
        <v>2012</v>
      </c>
      <c r="J85" s="65">
        <v>2031</v>
      </c>
      <c r="K85" s="35">
        <v>30</v>
      </c>
      <c r="L85" s="32">
        <v>0</v>
      </c>
      <c r="M85" s="32">
        <v>0.505</v>
      </c>
      <c r="N85" s="32">
        <v>0</v>
      </c>
      <c r="O85" s="32">
        <v>0.495</v>
      </c>
      <c r="P85" s="36">
        <v>0.125</v>
      </c>
      <c r="Q85" s="37">
        <v>0.31</v>
      </c>
      <c r="R85" s="38">
        <v>1.6</v>
      </c>
      <c r="S85" s="39">
        <v>0</v>
      </c>
      <c r="T85" s="39">
        <v>1.6</v>
      </c>
      <c r="U85" s="39">
        <v>0.496</v>
      </c>
      <c r="V85" s="40">
        <v>1.1040000000000001</v>
      </c>
      <c r="W85" s="41">
        <f>IFERROR(Table1[[#This Row],[DC Capex (Inflated)]]/Table1[[#This Row],[Total capital cost Incl subsidies (Inflated)]],0)</f>
        <v>0.31</v>
      </c>
      <c r="X85" s="42">
        <f>IFERROR(Table1[[#This Row],[Rates Loan (Inflated)]]/Table1[[#This Row],[Total capital cost Incl subsidies (Inflated)]],0)</f>
        <v>0.69000000000000006</v>
      </c>
      <c r="Y85" s="43">
        <f>IFERROR(Table1[[#This Row],[Subsidies (Uninflated)]]/Table1[[#This Row],[Total capital cost Incl subsidies (Inflated)]],0)</f>
        <v>0</v>
      </c>
      <c r="Z85" s="10"/>
    </row>
    <row r="86" spans="1:26" ht="23.25" x14ac:dyDescent="0.35">
      <c r="A86" s="32" t="s">
        <v>411</v>
      </c>
      <c r="B86" s="56" t="s">
        <v>417</v>
      </c>
      <c r="C86" s="53" t="s">
        <v>44</v>
      </c>
      <c r="D86" s="65" t="s">
        <v>397</v>
      </c>
      <c r="E86" s="65" t="s">
        <v>20</v>
      </c>
      <c r="F86" s="60" t="s">
        <v>96</v>
      </c>
      <c r="G86" s="70">
        <v>1</v>
      </c>
      <c r="H86" s="34">
        <v>2006</v>
      </c>
      <c r="I86" s="33">
        <v>2016</v>
      </c>
      <c r="J86" s="65">
        <v>2031</v>
      </c>
      <c r="K86" s="35">
        <v>30</v>
      </c>
      <c r="L86" s="32">
        <v>0</v>
      </c>
      <c r="M86" s="32">
        <v>0.30499999999999999</v>
      </c>
      <c r="N86" s="32">
        <v>0.05</v>
      </c>
      <c r="O86" s="32">
        <v>0.64500000000000002</v>
      </c>
      <c r="P86" s="36">
        <v>0.125</v>
      </c>
      <c r="Q86" s="37">
        <v>0.38500000000000001</v>
      </c>
      <c r="R86" s="38">
        <v>125.59605000000001</v>
      </c>
      <c r="S86" s="39">
        <v>0</v>
      </c>
      <c r="T86" s="39">
        <v>125.59605000000001</v>
      </c>
      <c r="U86" s="39">
        <v>48.354479250000004</v>
      </c>
      <c r="V86" s="40">
        <v>77.241570749999994</v>
      </c>
      <c r="W86" s="41">
        <f>IFERROR(Table1[[#This Row],[DC Capex (Inflated)]]/Table1[[#This Row],[Total capital cost Incl subsidies (Inflated)]],0)</f>
        <v>0.38500000000000001</v>
      </c>
      <c r="X86" s="42">
        <f>IFERROR(Table1[[#This Row],[Rates Loan (Inflated)]]/Table1[[#This Row],[Total capital cost Incl subsidies (Inflated)]],0)</f>
        <v>0.61499999999999988</v>
      </c>
      <c r="Y86" s="43">
        <f>IFERROR(Table1[[#This Row],[Subsidies (Uninflated)]]/Table1[[#This Row],[Total capital cost Incl subsidies (Inflated)]],0)</f>
        <v>0</v>
      </c>
      <c r="Z86" s="10"/>
    </row>
    <row r="87" spans="1:26" ht="23.25" x14ac:dyDescent="0.35">
      <c r="A87" s="32" t="s">
        <v>433</v>
      </c>
      <c r="B87" s="56" t="s">
        <v>408</v>
      </c>
      <c r="C87" s="53" t="s">
        <v>45</v>
      </c>
      <c r="D87" s="65" t="s">
        <v>397</v>
      </c>
      <c r="E87" s="65" t="s">
        <v>20</v>
      </c>
      <c r="F87" s="60" t="s">
        <v>96</v>
      </c>
      <c r="G87" s="70">
        <v>0.6</v>
      </c>
      <c r="H87" s="34">
        <v>2006</v>
      </c>
      <c r="I87" s="33">
        <v>2001</v>
      </c>
      <c r="J87" s="65">
        <v>2031</v>
      </c>
      <c r="K87" s="35">
        <v>30</v>
      </c>
      <c r="L87" s="32">
        <v>0</v>
      </c>
      <c r="M87" s="32">
        <v>0.505</v>
      </c>
      <c r="N87" s="32">
        <v>0.05</v>
      </c>
      <c r="O87" s="32">
        <v>0.4449999999999999</v>
      </c>
      <c r="P87" s="36">
        <v>0.125</v>
      </c>
      <c r="Q87" s="37">
        <v>0.28499999999999998</v>
      </c>
      <c r="R87" s="38">
        <v>232.2</v>
      </c>
      <c r="S87" s="39">
        <v>0</v>
      </c>
      <c r="T87" s="39">
        <v>232.2</v>
      </c>
      <c r="U87" s="39">
        <v>66.176999999999992</v>
      </c>
      <c r="V87" s="40">
        <v>166.02300000000002</v>
      </c>
      <c r="W87" s="41">
        <f>IFERROR(Table1[[#This Row],[DC Capex (Inflated)]]/Table1[[#This Row],[Total capital cost Incl subsidies (Inflated)]],0)</f>
        <v>0.28499999999999998</v>
      </c>
      <c r="X87" s="42">
        <f>IFERROR(Table1[[#This Row],[Rates Loan (Inflated)]]/Table1[[#This Row],[Total capital cost Incl subsidies (Inflated)]],0)</f>
        <v>0.71500000000000019</v>
      </c>
      <c r="Y87" s="43">
        <f>IFERROR(Table1[[#This Row],[Subsidies (Uninflated)]]/Table1[[#This Row],[Total capital cost Incl subsidies (Inflated)]],0)</f>
        <v>0</v>
      </c>
      <c r="Z87" s="10"/>
    </row>
    <row r="88" spans="1:26" ht="23.25" x14ac:dyDescent="0.35">
      <c r="A88" s="32" t="s">
        <v>500</v>
      </c>
      <c r="B88" s="56" t="s">
        <v>501</v>
      </c>
      <c r="C88" s="53" t="s">
        <v>51</v>
      </c>
      <c r="D88" s="65" t="s">
        <v>397</v>
      </c>
      <c r="E88" s="65" t="s">
        <v>20</v>
      </c>
      <c r="F88" s="60" t="s">
        <v>96</v>
      </c>
      <c r="G88" s="70">
        <v>1</v>
      </c>
      <c r="H88" s="34">
        <v>2006</v>
      </c>
      <c r="I88" s="33">
        <v>2011</v>
      </c>
      <c r="J88" s="65">
        <v>2031</v>
      </c>
      <c r="K88" s="35">
        <v>2</v>
      </c>
      <c r="L88" s="32">
        <v>0</v>
      </c>
      <c r="M88" s="32">
        <v>0.505</v>
      </c>
      <c r="N88" s="32">
        <v>0.05</v>
      </c>
      <c r="O88" s="32">
        <v>0.4449999999999999</v>
      </c>
      <c r="P88" s="36">
        <v>0.125</v>
      </c>
      <c r="Q88" s="37">
        <v>0.28499999999999998</v>
      </c>
      <c r="R88" s="38">
        <v>76</v>
      </c>
      <c r="S88" s="39">
        <v>0</v>
      </c>
      <c r="T88" s="39">
        <v>76</v>
      </c>
      <c r="U88" s="39">
        <v>21.659999999999997</v>
      </c>
      <c r="V88" s="40">
        <v>54.34</v>
      </c>
      <c r="W88" s="41">
        <f>IFERROR(Table1[[#This Row],[DC Capex (Inflated)]]/Table1[[#This Row],[Total capital cost Incl subsidies (Inflated)]],0)</f>
        <v>0.28499999999999998</v>
      </c>
      <c r="X88" s="42">
        <f>IFERROR(Table1[[#This Row],[Rates Loan (Inflated)]]/Table1[[#This Row],[Total capital cost Incl subsidies (Inflated)]],0)</f>
        <v>0.71500000000000008</v>
      </c>
      <c r="Y88" s="43">
        <f>IFERROR(Table1[[#This Row],[Subsidies (Uninflated)]]/Table1[[#This Row],[Total capital cost Incl subsidies (Inflated)]],0)</f>
        <v>0</v>
      </c>
      <c r="Z88" s="10"/>
    </row>
    <row r="89" spans="1:26" ht="23.25" x14ac:dyDescent="0.35">
      <c r="A89" s="32" t="s">
        <v>513</v>
      </c>
      <c r="B89" s="56" t="s">
        <v>514</v>
      </c>
      <c r="C89" s="53" t="s">
        <v>51</v>
      </c>
      <c r="D89" s="65" t="s">
        <v>397</v>
      </c>
      <c r="E89" s="65" t="s">
        <v>20</v>
      </c>
      <c r="F89" s="60" t="s">
        <v>96</v>
      </c>
      <c r="G89" s="70">
        <v>1</v>
      </c>
      <c r="H89" s="34">
        <v>2006</v>
      </c>
      <c r="I89" s="33">
        <v>2009</v>
      </c>
      <c r="J89" s="65">
        <v>2031</v>
      </c>
      <c r="K89" s="35">
        <v>5</v>
      </c>
      <c r="L89" s="32">
        <v>0</v>
      </c>
      <c r="M89" s="32">
        <v>0.505</v>
      </c>
      <c r="N89" s="32">
        <v>0</v>
      </c>
      <c r="O89" s="32">
        <v>0.495</v>
      </c>
      <c r="P89" s="36">
        <v>0.125</v>
      </c>
      <c r="Q89" s="37">
        <v>0.31</v>
      </c>
      <c r="R89" s="38">
        <v>44</v>
      </c>
      <c r="S89" s="39">
        <v>0</v>
      </c>
      <c r="T89" s="39">
        <v>44</v>
      </c>
      <c r="U89" s="39">
        <v>13.64</v>
      </c>
      <c r="V89" s="40">
        <v>30.36</v>
      </c>
      <c r="W89" s="41">
        <f>IFERROR(Table1[[#This Row],[DC Capex (Inflated)]]/Table1[[#This Row],[Total capital cost Incl subsidies (Inflated)]],0)</f>
        <v>0.31</v>
      </c>
      <c r="X89" s="42">
        <f>IFERROR(Table1[[#This Row],[Rates Loan (Inflated)]]/Table1[[#This Row],[Total capital cost Incl subsidies (Inflated)]],0)</f>
        <v>0.69</v>
      </c>
      <c r="Y89" s="43">
        <f>IFERROR(Table1[[#This Row],[Subsidies (Uninflated)]]/Table1[[#This Row],[Total capital cost Incl subsidies (Inflated)]],0)</f>
        <v>0</v>
      </c>
      <c r="Z89" s="10"/>
    </row>
    <row r="90" spans="1:26" ht="23.25" x14ac:dyDescent="0.35">
      <c r="A90" s="32" t="s">
        <v>533</v>
      </c>
      <c r="B90" s="56" t="s">
        <v>459</v>
      </c>
      <c r="C90" s="53" t="s">
        <v>406</v>
      </c>
      <c r="D90" s="65" t="s">
        <v>397</v>
      </c>
      <c r="E90" s="65" t="s">
        <v>20</v>
      </c>
      <c r="F90" s="60" t="s">
        <v>96</v>
      </c>
      <c r="G90" s="70">
        <v>0.1</v>
      </c>
      <c r="H90" s="34">
        <v>2006</v>
      </c>
      <c r="I90" s="33">
        <v>2007</v>
      </c>
      <c r="J90" s="65">
        <v>2031</v>
      </c>
      <c r="K90" s="35">
        <v>30</v>
      </c>
      <c r="L90" s="32">
        <v>0</v>
      </c>
      <c r="M90" s="32">
        <v>0.505</v>
      </c>
      <c r="N90" s="32">
        <v>0.1</v>
      </c>
      <c r="O90" s="32">
        <v>0.39500000000000002</v>
      </c>
      <c r="P90" s="36">
        <v>0.125</v>
      </c>
      <c r="Q90" s="37">
        <v>0.26</v>
      </c>
      <c r="R90" s="38">
        <v>2.5000000000000004</v>
      </c>
      <c r="S90" s="39">
        <v>0</v>
      </c>
      <c r="T90" s="39">
        <v>2.5000000000000004</v>
      </c>
      <c r="U90" s="39">
        <v>0.65000000000000013</v>
      </c>
      <c r="V90" s="40">
        <v>1.85</v>
      </c>
      <c r="W90" s="41">
        <f>IFERROR(Table1[[#This Row],[DC Capex (Inflated)]]/Table1[[#This Row],[Total capital cost Incl subsidies (Inflated)]],0)</f>
        <v>0.26</v>
      </c>
      <c r="X90" s="42">
        <f>IFERROR(Table1[[#This Row],[Rates Loan (Inflated)]]/Table1[[#This Row],[Total capital cost Incl subsidies (Inflated)]],0)</f>
        <v>0.73999999999999988</v>
      </c>
      <c r="Y90" s="43">
        <f>IFERROR(Table1[[#This Row],[Subsidies (Uninflated)]]/Table1[[#This Row],[Total capital cost Incl subsidies (Inflated)]],0)</f>
        <v>0</v>
      </c>
      <c r="Z90" s="10"/>
    </row>
    <row r="91" spans="1:26" ht="23.25" x14ac:dyDescent="0.35">
      <c r="A91" s="32" t="s">
        <v>502</v>
      </c>
      <c r="B91" s="56" t="s">
        <v>499</v>
      </c>
      <c r="C91" s="53" t="s">
        <v>406</v>
      </c>
      <c r="D91" s="65" t="s">
        <v>397</v>
      </c>
      <c r="E91" s="65" t="s">
        <v>20</v>
      </c>
      <c r="F91" s="60" t="s">
        <v>96</v>
      </c>
      <c r="G91" s="70">
        <v>0.1</v>
      </c>
      <c r="H91" s="34">
        <v>2006</v>
      </c>
      <c r="I91" s="33">
        <v>2010</v>
      </c>
      <c r="J91" s="65">
        <v>2031</v>
      </c>
      <c r="K91" s="35">
        <v>30</v>
      </c>
      <c r="L91" s="32">
        <v>0</v>
      </c>
      <c r="M91" s="32">
        <v>0.505</v>
      </c>
      <c r="N91" s="32">
        <v>0.2</v>
      </c>
      <c r="O91" s="32">
        <v>0.29500000000000004</v>
      </c>
      <c r="P91" s="36">
        <v>0.125</v>
      </c>
      <c r="Q91" s="37">
        <v>0.21</v>
      </c>
      <c r="R91" s="38">
        <v>2.2000000000000002</v>
      </c>
      <c r="S91" s="39">
        <v>0</v>
      </c>
      <c r="T91" s="39">
        <v>2.2000000000000002</v>
      </c>
      <c r="U91" s="39">
        <v>0.46199999999999997</v>
      </c>
      <c r="V91" s="40">
        <v>1.738</v>
      </c>
      <c r="W91" s="41">
        <f>IFERROR(Table1[[#This Row],[DC Capex (Inflated)]]/Table1[[#This Row],[Total capital cost Incl subsidies (Inflated)]],0)</f>
        <v>0.20999999999999996</v>
      </c>
      <c r="X91" s="42">
        <f>IFERROR(Table1[[#This Row],[Rates Loan (Inflated)]]/Table1[[#This Row],[Total capital cost Incl subsidies (Inflated)]],0)</f>
        <v>0.78999999999999992</v>
      </c>
      <c r="Y91" s="43">
        <f>IFERROR(Table1[[#This Row],[Subsidies (Uninflated)]]/Table1[[#This Row],[Total capital cost Incl subsidies (Inflated)]],0)</f>
        <v>0</v>
      </c>
      <c r="Z91" s="10"/>
    </row>
    <row r="92" spans="1:26" ht="23.25" x14ac:dyDescent="0.35">
      <c r="A92" s="32" t="s">
        <v>527</v>
      </c>
      <c r="B92" s="56" t="s">
        <v>528</v>
      </c>
      <c r="C92" s="53" t="s">
        <v>51</v>
      </c>
      <c r="D92" s="65" t="s">
        <v>397</v>
      </c>
      <c r="E92" s="65" t="s">
        <v>20</v>
      </c>
      <c r="F92" s="60" t="s">
        <v>96</v>
      </c>
      <c r="G92" s="70">
        <v>1</v>
      </c>
      <c r="H92" s="34">
        <v>2006</v>
      </c>
      <c r="I92" s="33">
        <v>2011</v>
      </c>
      <c r="J92" s="65">
        <v>2031</v>
      </c>
      <c r="K92" s="35">
        <v>5</v>
      </c>
      <c r="L92" s="32">
        <v>0</v>
      </c>
      <c r="M92" s="32">
        <v>0.505</v>
      </c>
      <c r="N92" s="32">
        <v>0</v>
      </c>
      <c r="O92" s="32">
        <v>0.495</v>
      </c>
      <c r="P92" s="36">
        <v>0.125</v>
      </c>
      <c r="Q92" s="37">
        <v>0.31</v>
      </c>
      <c r="R92" s="38">
        <v>35</v>
      </c>
      <c r="S92" s="39">
        <v>0</v>
      </c>
      <c r="T92" s="39">
        <v>35</v>
      </c>
      <c r="U92" s="39">
        <v>10.85</v>
      </c>
      <c r="V92" s="40">
        <v>24.15</v>
      </c>
      <c r="W92" s="41">
        <f>IFERROR(Table1[[#This Row],[DC Capex (Inflated)]]/Table1[[#This Row],[Total capital cost Incl subsidies (Inflated)]],0)</f>
        <v>0.31</v>
      </c>
      <c r="X92" s="42">
        <f>IFERROR(Table1[[#This Row],[Rates Loan (Inflated)]]/Table1[[#This Row],[Total capital cost Incl subsidies (Inflated)]],0)</f>
        <v>0.69</v>
      </c>
      <c r="Y92" s="43">
        <f>IFERROR(Table1[[#This Row],[Subsidies (Uninflated)]]/Table1[[#This Row],[Total capital cost Incl subsidies (Inflated)]],0)</f>
        <v>0</v>
      </c>
      <c r="Z92" s="10"/>
    </row>
    <row r="93" spans="1:26" ht="23.25" x14ac:dyDescent="0.35">
      <c r="A93" s="32" t="s">
        <v>450</v>
      </c>
      <c r="B93" s="56" t="s">
        <v>448</v>
      </c>
      <c r="C93" s="53" t="s">
        <v>449</v>
      </c>
      <c r="D93" s="65" t="s">
        <v>397</v>
      </c>
      <c r="E93" s="65" t="s">
        <v>20</v>
      </c>
      <c r="F93" s="60" t="s">
        <v>93</v>
      </c>
      <c r="G93" s="70">
        <v>0.8</v>
      </c>
      <c r="H93" s="34">
        <v>2006</v>
      </c>
      <c r="I93" s="33">
        <v>2006</v>
      </c>
      <c r="J93" s="65">
        <v>2031</v>
      </c>
      <c r="K93" s="35">
        <v>25</v>
      </c>
      <c r="L93" s="32">
        <v>0</v>
      </c>
      <c r="M93" s="32">
        <v>0.1</v>
      </c>
      <c r="N93" s="32">
        <v>0.05</v>
      </c>
      <c r="O93" s="32">
        <v>0.85</v>
      </c>
      <c r="P93" s="36">
        <v>0.63</v>
      </c>
      <c r="Q93" s="37">
        <v>0.74</v>
      </c>
      <c r="R93" s="38">
        <v>332.8</v>
      </c>
      <c r="S93" s="39">
        <v>0</v>
      </c>
      <c r="T93" s="39">
        <v>332.8</v>
      </c>
      <c r="U93" s="39">
        <v>246.27199999999999</v>
      </c>
      <c r="V93" s="40">
        <v>86.52800000000002</v>
      </c>
      <c r="W93" s="41">
        <f>IFERROR(Table1[[#This Row],[DC Capex (Inflated)]]/Table1[[#This Row],[Total capital cost Incl subsidies (Inflated)]],0)</f>
        <v>0.74</v>
      </c>
      <c r="X93" s="42">
        <f>IFERROR(Table1[[#This Row],[Rates Loan (Inflated)]]/Table1[[#This Row],[Total capital cost Incl subsidies (Inflated)]],0)</f>
        <v>0.26000000000000006</v>
      </c>
      <c r="Y93" s="43">
        <f>IFERROR(Table1[[#This Row],[Subsidies (Uninflated)]]/Table1[[#This Row],[Total capital cost Incl subsidies (Inflated)]],0)</f>
        <v>0</v>
      </c>
      <c r="Z93" s="10"/>
    </row>
    <row r="94" spans="1:26" ht="23.25" x14ac:dyDescent="0.35">
      <c r="A94" s="32" t="s">
        <v>409</v>
      </c>
      <c r="B94" s="56" t="s">
        <v>408</v>
      </c>
      <c r="C94" s="53"/>
      <c r="D94" s="65" t="s">
        <v>397</v>
      </c>
      <c r="E94" s="65" t="s">
        <v>20</v>
      </c>
      <c r="F94" s="60" t="s">
        <v>93</v>
      </c>
      <c r="G94" s="70">
        <v>0.21246458900000001</v>
      </c>
      <c r="H94" s="34">
        <v>2006</v>
      </c>
      <c r="I94" s="33">
        <v>2015</v>
      </c>
      <c r="J94" s="65">
        <v>2031</v>
      </c>
      <c r="K94" s="35">
        <v>30</v>
      </c>
      <c r="L94" s="32">
        <v>0</v>
      </c>
      <c r="M94" s="32">
        <v>0.1</v>
      </c>
      <c r="N94" s="32">
        <v>0.05</v>
      </c>
      <c r="O94" s="32">
        <v>0.85</v>
      </c>
      <c r="P94" s="36">
        <v>0.875</v>
      </c>
      <c r="Q94" s="37">
        <v>0.86250000000000004</v>
      </c>
      <c r="R94" s="38">
        <v>126.61042549727824</v>
      </c>
      <c r="S94" s="39">
        <v>0</v>
      </c>
      <c r="T94" s="39">
        <v>126.61042549727824</v>
      </c>
      <c r="U94" s="39">
        <v>109.20149199140249</v>
      </c>
      <c r="V94" s="40">
        <v>17.408933505875744</v>
      </c>
      <c r="W94" s="41">
        <f>IFERROR(Table1[[#This Row],[DC Capex (Inflated)]]/Table1[[#This Row],[Total capital cost Incl subsidies (Inflated)]],0)</f>
        <v>0.86250000000000004</v>
      </c>
      <c r="X94" s="42">
        <f>IFERROR(Table1[[#This Row],[Rates Loan (Inflated)]]/Table1[[#This Row],[Total capital cost Incl subsidies (Inflated)]],0)</f>
        <v>0.1374999999999999</v>
      </c>
      <c r="Y94" s="43">
        <f>IFERROR(Table1[[#This Row],[Subsidies (Uninflated)]]/Table1[[#This Row],[Total capital cost Incl subsidies (Inflated)]],0)</f>
        <v>0</v>
      </c>
      <c r="Z94" s="10"/>
    </row>
    <row r="95" spans="1:26" ht="23.25" x14ac:dyDescent="0.35">
      <c r="A95" s="32" t="s">
        <v>1243</v>
      </c>
      <c r="B95" s="56" t="s">
        <v>1244</v>
      </c>
      <c r="C95" s="53" t="s">
        <v>44</v>
      </c>
      <c r="D95" s="65" t="s">
        <v>397</v>
      </c>
      <c r="E95" s="65" t="s">
        <v>20</v>
      </c>
      <c r="F95" s="60" t="s">
        <v>93</v>
      </c>
      <c r="G95" s="70">
        <v>1</v>
      </c>
      <c r="H95" s="34">
        <v>2006</v>
      </c>
      <c r="I95" s="33">
        <v>2016</v>
      </c>
      <c r="J95" s="65">
        <v>2031</v>
      </c>
      <c r="K95" s="35">
        <v>30</v>
      </c>
      <c r="L95" s="32">
        <v>0</v>
      </c>
      <c r="M95" s="32">
        <v>0.1</v>
      </c>
      <c r="N95" s="32">
        <v>0.05</v>
      </c>
      <c r="O95" s="32">
        <v>0.85</v>
      </c>
      <c r="P95" s="36">
        <v>0.875</v>
      </c>
      <c r="Q95" s="37">
        <v>0.86250000000000004</v>
      </c>
      <c r="R95" s="38">
        <v>249.47185000000002</v>
      </c>
      <c r="S95" s="39">
        <v>0</v>
      </c>
      <c r="T95" s="39">
        <v>249.47185000000002</v>
      </c>
      <c r="U95" s="39">
        <v>215.16947062500003</v>
      </c>
      <c r="V95" s="40">
        <v>34.302379374999994</v>
      </c>
      <c r="W95" s="41">
        <f>IFERROR(Table1[[#This Row],[DC Capex (Inflated)]]/Table1[[#This Row],[Total capital cost Incl subsidies (Inflated)]],0)</f>
        <v>0.86250000000000004</v>
      </c>
      <c r="X95" s="42">
        <f>IFERROR(Table1[[#This Row],[Rates Loan (Inflated)]]/Table1[[#This Row],[Total capital cost Incl subsidies (Inflated)]],0)</f>
        <v>0.13749999999999996</v>
      </c>
      <c r="Y95" s="43">
        <f>IFERROR(Table1[[#This Row],[Subsidies (Uninflated)]]/Table1[[#This Row],[Total capital cost Incl subsidies (Inflated)]],0)</f>
        <v>0</v>
      </c>
      <c r="Z95" s="10"/>
    </row>
    <row r="96" spans="1:26" ht="46.5" x14ac:dyDescent="0.35">
      <c r="A96" s="32" t="s">
        <v>1305</v>
      </c>
      <c r="B96" s="56" t="s">
        <v>1306</v>
      </c>
      <c r="C96" s="53" t="s">
        <v>1307</v>
      </c>
      <c r="D96" s="65" t="s">
        <v>397</v>
      </c>
      <c r="E96" s="65" t="s">
        <v>20</v>
      </c>
      <c r="F96" s="60" t="s">
        <v>707</v>
      </c>
      <c r="G96" s="70">
        <v>1</v>
      </c>
      <c r="H96" s="34">
        <v>2006</v>
      </c>
      <c r="I96" s="33">
        <v>2022</v>
      </c>
      <c r="J96" s="65">
        <v>2031</v>
      </c>
      <c r="K96" s="35">
        <v>30</v>
      </c>
      <c r="L96" s="32">
        <v>0</v>
      </c>
      <c r="M96" s="32">
        <v>0.1</v>
      </c>
      <c r="N96" s="32">
        <v>0.2</v>
      </c>
      <c r="O96" s="32">
        <v>0.70000000000000007</v>
      </c>
      <c r="P96" s="36">
        <v>0.38</v>
      </c>
      <c r="Q96" s="37">
        <v>0.54</v>
      </c>
      <c r="R96" s="38">
        <v>674.90244999999993</v>
      </c>
      <c r="S96" s="39">
        <v>0</v>
      </c>
      <c r="T96" s="39">
        <v>674.90244999999993</v>
      </c>
      <c r="U96" s="39">
        <v>364.44732299999998</v>
      </c>
      <c r="V96" s="40">
        <v>310.45512699999995</v>
      </c>
      <c r="W96" s="41">
        <f>IFERROR(Table1[[#This Row],[DC Capex (Inflated)]]/Table1[[#This Row],[Total capital cost Incl subsidies (Inflated)]],0)</f>
        <v>0.54</v>
      </c>
      <c r="X96" s="42">
        <f>IFERROR(Table1[[#This Row],[Rates Loan (Inflated)]]/Table1[[#This Row],[Total capital cost Incl subsidies (Inflated)]],0)</f>
        <v>0.45999999999999996</v>
      </c>
      <c r="Y96" s="43">
        <f>IFERROR(Table1[[#This Row],[Subsidies (Uninflated)]]/Table1[[#This Row],[Total capital cost Incl subsidies (Inflated)]],0)</f>
        <v>0</v>
      </c>
      <c r="Z96" s="10"/>
    </row>
    <row r="97" spans="1:26" ht="46.5" x14ac:dyDescent="0.35">
      <c r="A97" s="32" t="s">
        <v>1308</v>
      </c>
      <c r="B97" s="56" t="s">
        <v>1926</v>
      </c>
      <c r="C97" s="53"/>
      <c r="D97" s="65" t="s">
        <v>397</v>
      </c>
      <c r="E97" s="65" t="s">
        <v>20</v>
      </c>
      <c r="F97" s="60" t="s">
        <v>707</v>
      </c>
      <c r="G97" s="70">
        <v>1</v>
      </c>
      <c r="H97" s="34">
        <v>2006</v>
      </c>
      <c r="I97" s="33">
        <v>2019</v>
      </c>
      <c r="J97" s="65">
        <v>2031</v>
      </c>
      <c r="K97" s="35">
        <v>30</v>
      </c>
      <c r="L97" s="32">
        <v>0</v>
      </c>
      <c r="M97" s="32">
        <v>0.1</v>
      </c>
      <c r="N97" s="32">
        <v>0.05</v>
      </c>
      <c r="O97" s="32">
        <v>0.85</v>
      </c>
      <c r="P97" s="36">
        <v>0.88</v>
      </c>
      <c r="Q97" s="37">
        <v>0.86499999999999999</v>
      </c>
      <c r="R97" s="38">
        <v>3535.9018100000003</v>
      </c>
      <c r="S97" s="39">
        <v>0</v>
      </c>
      <c r="T97" s="39">
        <v>3535.9018100000003</v>
      </c>
      <c r="U97" s="39">
        <v>3058.5550656499995</v>
      </c>
      <c r="V97" s="40">
        <v>477.34674435000011</v>
      </c>
      <c r="W97" s="41">
        <f>IFERROR(Table1[[#This Row],[DC Capex (Inflated)]]/Table1[[#This Row],[Total capital cost Incl subsidies (Inflated)]],0)</f>
        <v>0.86499999999999977</v>
      </c>
      <c r="X97" s="42">
        <f>IFERROR(Table1[[#This Row],[Rates Loan (Inflated)]]/Table1[[#This Row],[Total capital cost Incl subsidies (Inflated)]],0)</f>
        <v>0.13500000000000001</v>
      </c>
      <c r="Y97" s="43">
        <f>IFERROR(Table1[[#This Row],[Subsidies (Uninflated)]]/Table1[[#This Row],[Total capital cost Incl subsidies (Inflated)]],0)</f>
        <v>0</v>
      </c>
      <c r="Z97" s="10"/>
    </row>
    <row r="98" spans="1:26" ht="23.25" x14ac:dyDescent="0.35">
      <c r="A98" s="32" t="s">
        <v>1309</v>
      </c>
      <c r="B98" s="56" t="s">
        <v>1927</v>
      </c>
      <c r="C98" s="53"/>
      <c r="D98" s="65" t="s">
        <v>397</v>
      </c>
      <c r="E98" s="65" t="s">
        <v>20</v>
      </c>
      <c r="F98" s="60" t="s">
        <v>1192</v>
      </c>
      <c r="G98" s="70">
        <v>1</v>
      </c>
      <c r="H98" s="34">
        <v>2006</v>
      </c>
      <c r="I98" s="33">
        <v>2020</v>
      </c>
      <c r="J98" s="65">
        <v>2031</v>
      </c>
      <c r="K98" s="35">
        <v>30</v>
      </c>
      <c r="L98" s="32">
        <v>0</v>
      </c>
      <c r="M98" s="32">
        <v>0.1</v>
      </c>
      <c r="N98" s="32">
        <v>0.2</v>
      </c>
      <c r="O98" s="32">
        <v>0.7</v>
      </c>
      <c r="P98" s="36">
        <v>0.88</v>
      </c>
      <c r="Q98" s="37">
        <v>0.79</v>
      </c>
      <c r="R98" s="38">
        <v>485.02483999999998</v>
      </c>
      <c r="S98" s="39">
        <v>0</v>
      </c>
      <c r="T98" s="39">
        <v>485.02483999999998</v>
      </c>
      <c r="U98" s="39">
        <v>383.16962359999997</v>
      </c>
      <c r="V98" s="40">
        <v>101.8552164</v>
      </c>
      <c r="W98" s="41">
        <f>IFERROR(Table1[[#This Row],[DC Capex (Inflated)]]/Table1[[#This Row],[Total capital cost Incl subsidies (Inflated)]],0)</f>
        <v>0.78999999999999992</v>
      </c>
      <c r="X98" s="42">
        <f>IFERROR(Table1[[#This Row],[Rates Loan (Inflated)]]/Table1[[#This Row],[Total capital cost Incl subsidies (Inflated)]],0)</f>
        <v>0.21000000000000002</v>
      </c>
      <c r="Y98" s="43">
        <f>IFERROR(Table1[[#This Row],[Subsidies (Uninflated)]]/Table1[[#This Row],[Total capital cost Incl subsidies (Inflated)]],0)</f>
        <v>0</v>
      </c>
      <c r="Z98" s="10"/>
    </row>
    <row r="99" spans="1:26" ht="46.5" x14ac:dyDescent="0.35">
      <c r="A99" s="32" t="s">
        <v>1928</v>
      </c>
      <c r="B99" s="56" t="s">
        <v>1903</v>
      </c>
      <c r="C99" s="53" t="s">
        <v>1311</v>
      </c>
      <c r="D99" s="65" t="s">
        <v>397</v>
      </c>
      <c r="E99" s="65" t="s">
        <v>20</v>
      </c>
      <c r="F99" s="60" t="s">
        <v>1192</v>
      </c>
      <c r="G99" s="70">
        <v>0.4</v>
      </c>
      <c r="H99" s="34">
        <v>2006</v>
      </c>
      <c r="I99" s="33">
        <v>2021</v>
      </c>
      <c r="J99" s="65">
        <v>2031</v>
      </c>
      <c r="K99" s="35">
        <v>30</v>
      </c>
      <c r="L99" s="32">
        <v>0</v>
      </c>
      <c r="M99" s="32">
        <v>0.1</v>
      </c>
      <c r="N99" s="32">
        <v>0.05</v>
      </c>
      <c r="O99" s="32">
        <v>0.85</v>
      </c>
      <c r="P99" s="36">
        <v>0.875</v>
      </c>
      <c r="Q99" s="37">
        <v>0.86250000000000004</v>
      </c>
      <c r="R99" s="38">
        <v>10157.739788000001</v>
      </c>
      <c r="S99" s="39">
        <v>0</v>
      </c>
      <c r="T99" s="39">
        <v>10157.739788000001</v>
      </c>
      <c r="U99" s="39">
        <v>8761.0505671500014</v>
      </c>
      <c r="V99" s="40">
        <v>1396.6892208499994</v>
      </c>
      <c r="W99" s="41">
        <f>IFERROR(Table1[[#This Row],[DC Capex (Inflated)]]/Table1[[#This Row],[Total capital cost Incl subsidies (Inflated)]],0)</f>
        <v>0.86250000000000004</v>
      </c>
      <c r="X99" s="42">
        <f>IFERROR(Table1[[#This Row],[Rates Loan (Inflated)]]/Table1[[#This Row],[Total capital cost Incl subsidies (Inflated)]],0)</f>
        <v>0.13749999999999993</v>
      </c>
      <c r="Y99" s="43">
        <f>IFERROR(Table1[[#This Row],[Subsidies (Uninflated)]]/Table1[[#This Row],[Total capital cost Incl subsidies (Inflated)]],0)</f>
        <v>0</v>
      </c>
      <c r="Z99" s="10"/>
    </row>
    <row r="100" spans="1:26" ht="46.5" x14ac:dyDescent="0.35">
      <c r="A100" s="32" t="s">
        <v>1779</v>
      </c>
      <c r="B100" s="56" t="s">
        <v>1752</v>
      </c>
      <c r="C100" s="53"/>
      <c r="D100" s="65" t="s">
        <v>397</v>
      </c>
      <c r="E100" s="65" t="s">
        <v>20</v>
      </c>
      <c r="F100" s="60" t="s">
        <v>1192</v>
      </c>
      <c r="G100" s="70">
        <v>0.4</v>
      </c>
      <c r="H100" s="34">
        <v>2006</v>
      </c>
      <c r="I100" s="33">
        <v>2019</v>
      </c>
      <c r="J100" s="65">
        <v>2031</v>
      </c>
      <c r="K100" s="35">
        <v>30</v>
      </c>
      <c r="L100" s="32">
        <v>0</v>
      </c>
      <c r="M100" s="32">
        <v>0.1</v>
      </c>
      <c r="N100" s="32">
        <v>0.05</v>
      </c>
      <c r="O100" s="32">
        <v>0.85</v>
      </c>
      <c r="P100" s="36">
        <v>0.88</v>
      </c>
      <c r="Q100" s="37">
        <v>0.86499999999999999</v>
      </c>
      <c r="R100" s="38">
        <v>90.863452000000009</v>
      </c>
      <c r="S100" s="39">
        <v>0</v>
      </c>
      <c r="T100" s="39">
        <v>90.863452000000009</v>
      </c>
      <c r="U100" s="39">
        <v>78.59688598000001</v>
      </c>
      <c r="V100" s="40">
        <v>12.266566019999999</v>
      </c>
      <c r="W100" s="41">
        <f>IFERROR(Table1[[#This Row],[DC Capex (Inflated)]]/Table1[[#This Row],[Total capital cost Incl subsidies (Inflated)]],0)</f>
        <v>0.86499999999999999</v>
      </c>
      <c r="X100" s="42">
        <f>IFERROR(Table1[[#This Row],[Rates Loan (Inflated)]]/Table1[[#This Row],[Total capital cost Incl subsidies (Inflated)]],0)</f>
        <v>0.13499999999999998</v>
      </c>
      <c r="Y100" s="43">
        <f>IFERROR(Table1[[#This Row],[Subsidies (Uninflated)]]/Table1[[#This Row],[Total capital cost Incl subsidies (Inflated)]],0)</f>
        <v>0</v>
      </c>
      <c r="Z100" s="10"/>
    </row>
    <row r="101" spans="1:26" ht="23.25" x14ac:dyDescent="0.35">
      <c r="A101" s="32" t="s">
        <v>429</v>
      </c>
      <c r="B101" s="56" t="s">
        <v>428</v>
      </c>
      <c r="C101" s="53" t="s">
        <v>45</v>
      </c>
      <c r="D101" s="65" t="s">
        <v>397</v>
      </c>
      <c r="E101" s="65" t="s">
        <v>20</v>
      </c>
      <c r="F101" s="60" t="s">
        <v>67</v>
      </c>
      <c r="G101" s="70">
        <v>0.4</v>
      </c>
      <c r="H101" s="34">
        <v>2006</v>
      </c>
      <c r="I101" s="33">
        <v>2009</v>
      </c>
      <c r="J101" s="65">
        <v>2031</v>
      </c>
      <c r="K101" s="35">
        <v>30</v>
      </c>
      <c r="L101" s="32">
        <v>0</v>
      </c>
      <c r="M101" s="32">
        <v>0.1</v>
      </c>
      <c r="N101" s="32">
        <v>0.1</v>
      </c>
      <c r="O101" s="32">
        <v>0.8</v>
      </c>
      <c r="P101" s="36">
        <v>0.875</v>
      </c>
      <c r="Q101" s="37">
        <v>0.83750000000000002</v>
      </c>
      <c r="R101" s="38">
        <v>1416.5249560000002</v>
      </c>
      <c r="S101" s="39">
        <v>0</v>
      </c>
      <c r="T101" s="39">
        <v>1416.5249560000002</v>
      </c>
      <c r="U101" s="39">
        <v>1186.3396506500001</v>
      </c>
      <c r="V101" s="40">
        <v>230.18530534999988</v>
      </c>
      <c r="W101" s="41">
        <f>IFERROR(Table1[[#This Row],[DC Capex (Inflated)]]/Table1[[#This Row],[Total capital cost Incl subsidies (Inflated)]],0)</f>
        <v>0.83749999999999991</v>
      </c>
      <c r="X101" s="42">
        <f>IFERROR(Table1[[#This Row],[Rates Loan (Inflated)]]/Table1[[#This Row],[Total capital cost Incl subsidies (Inflated)]],0)</f>
        <v>0.16249999999999989</v>
      </c>
      <c r="Y101" s="43">
        <f>IFERROR(Table1[[#This Row],[Subsidies (Uninflated)]]/Table1[[#This Row],[Total capital cost Incl subsidies (Inflated)]],0)</f>
        <v>0</v>
      </c>
      <c r="Z101" s="10"/>
    </row>
    <row r="102" spans="1:26" ht="23.25" x14ac:dyDescent="0.35">
      <c r="A102" s="32" t="s">
        <v>1782</v>
      </c>
      <c r="B102" s="56" t="s">
        <v>428</v>
      </c>
      <c r="C102" s="53"/>
      <c r="D102" s="65" t="s">
        <v>397</v>
      </c>
      <c r="E102" s="65" t="s">
        <v>20</v>
      </c>
      <c r="F102" s="60" t="s">
        <v>67</v>
      </c>
      <c r="G102" s="70">
        <v>0.4</v>
      </c>
      <c r="H102" s="34">
        <v>2006</v>
      </c>
      <c r="I102" s="33">
        <v>2019</v>
      </c>
      <c r="J102" s="65">
        <v>2031</v>
      </c>
      <c r="K102" s="35">
        <v>30</v>
      </c>
      <c r="L102" s="32">
        <v>0</v>
      </c>
      <c r="M102" s="32">
        <v>0.1</v>
      </c>
      <c r="N102" s="32">
        <v>0.1</v>
      </c>
      <c r="O102" s="32">
        <v>0.8</v>
      </c>
      <c r="P102" s="36">
        <v>0.88</v>
      </c>
      <c r="Q102" s="37">
        <v>0.84000000000000008</v>
      </c>
      <c r="R102" s="38">
        <v>5460.3921600000003</v>
      </c>
      <c r="S102" s="39">
        <v>0</v>
      </c>
      <c r="T102" s="39">
        <v>5460.3921600000003</v>
      </c>
      <c r="U102" s="39">
        <v>4586.7294144000007</v>
      </c>
      <c r="V102" s="40">
        <v>873.66274559999954</v>
      </c>
      <c r="W102" s="41">
        <f>IFERROR(Table1[[#This Row],[DC Capex (Inflated)]]/Table1[[#This Row],[Total capital cost Incl subsidies (Inflated)]],0)</f>
        <v>0.84000000000000008</v>
      </c>
      <c r="X102" s="42">
        <f>IFERROR(Table1[[#This Row],[Rates Loan (Inflated)]]/Table1[[#This Row],[Total capital cost Incl subsidies (Inflated)]],0)</f>
        <v>0.15999999999999989</v>
      </c>
      <c r="Y102" s="43">
        <f>IFERROR(Table1[[#This Row],[Subsidies (Uninflated)]]/Table1[[#This Row],[Total capital cost Incl subsidies (Inflated)]],0)</f>
        <v>0</v>
      </c>
      <c r="Z102" s="10"/>
    </row>
    <row r="103" spans="1:26" ht="23.25" x14ac:dyDescent="0.35">
      <c r="A103" s="32" t="s">
        <v>2190</v>
      </c>
      <c r="B103" s="56" t="s">
        <v>2191</v>
      </c>
      <c r="C103" s="53" t="s">
        <v>1310</v>
      </c>
      <c r="D103" s="65" t="s">
        <v>397</v>
      </c>
      <c r="E103" s="65" t="s">
        <v>20</v>
      </c>
      <c r="F103" s="60" t="s">
        <v>67</v>
      </c>
      <c r="G103" s="70">
        <v>0.7</v>
      </c>
      <c r="H103" s="34">
        <v>2006</v>
      </c>
      <c r="I103" s="33">
        <v>2029</v>
      </c>
      <c r="J103" s="65">
        <v>2034</v>
      </c>
      <c r="K103" s="35">
        <v>30</v>
      </c>
      <c r="L103" s="32">
        <v>0</v>
      </c>
      <c r="M103" s="32">
        <v>0.1</v>
      </c>
      <c r="N103" s="32">
        <v>0.1</v>
      </c>
      <c r="O103" s="32">
        <v>0.8</v>
      </c>
      <c r="P103" s="36">
        <v>0.63</v>
      </c>
      <c r="Q103" s="37">
        <v>0.71500000000000008</v>
      </c>
      <c r="R103" s="38">
        <v>1980.5915562493137</v>
      </c>
      <c r="S103" s="39">
        <v>0</v>
      </c>
      <c r="T103" s="39">
        <v>1980.5915562493137</v>
      </c>
      <c r="U103" s="39">
        <v>1416.1229627182593</v>
      </c>
      <c r="V103" s="40">
        <v>564.46859353105435</v>
      </c>
      <c r="W103" s="41">
        <f>IFERROR(Table1[[#This Row],[DC Capex (Inflated)]]/Table1[[#This Row],[Total capital cost Incl subsidies (Inflated)]],0)</f>
        <v>0.71499999999999997</v>
      </c>
      <c r="X103" s="42">
        <f>IFERROR(Table1[[#This Row],[Rates Loan (Inflated)]]/Table1[[#This Row],[Total capital cost Incl subsidies (Inflated)]],0)</f>
        <v>0.28499999999999998</v>
      </c>
      <c r="Y103" s="43">
        <f>IFERROR(Table1[[#This Row],[Subsidies (Uninflated)]]/Table1[[#This Row],[Total capital cost Incl subsidies (Inflated)]],0)</f>
        <v>0</v>
      </c>
      <c r="Z103" s="10"/>
    </row>
    <row r="104" spans="1:26" ht="23.25" x14ac:dyDescent="0.35">
      <c r="A104" s="32" t="s">
        <v>2309</v>
      </c>
      <c r="B104" s="56" t="s">
        <v>1312</v>
      </c>
      <c r="C104" s="53"/>
      <c r="D104" s="65" t="s">
        <v>397</v>
      </c>
      <c r="E104" s="65" t="s">
        <v>20</v>
      </c>
      <c r="F104" s="60" t="s">
        <v>67</v>
      </c>
      <c r="G104" s="70">
        <v>0.9</v>
      </c>
      <c r="H104" s="34">
        <v>2006</v>
      </c>
      <c r="I104" s="33">
        <v>2030</v>
      </c>
      <c r="J104" s="65">
        <v>2034</v>
      </c>
      <c r="K104" s="35">
        <v>30</v>
      </c>
      <c r="L104" s="32">
        <v>0</v>
      </c>
      <c r="M104" s="32">
        <v>0.1</v>
      </c>
      <c r="N104" s="32">
        <v>0.05</v>
      </c>
      <c r="O104" s="32">
        <v>0.85</v>
      </c>
      <c r="P104" s="36">
        <v>0.875</v>
      </c>
      <c r="Q104" s="37">
        <v>0.86250000000000004</v>
      </c>
      <c r="R104" s="38">
        <v>361.0116670441883</v>
      </c>
      <c r="S104" s="39">
        <v>0</v>
      </c>
      <c r="T104" s="39">
        <v>361.0116670441883</v>
      </c>
      <c r="U104" s="39">
        <v>311.37256282561242</v>
      </c>
      <c r="V104" s="40">
        <v>49.639104218575881</v>
      </c>
      <c r="W104" s="41">
        <f>IFERROR(Table1[[#This Row],[DC Capex (Inflated)]]/Table1[[#This Row],[Total capital cost Incl subsidies (Inflated)]],0)</f>
        <v>0.86250000000000004</v>
      </c>
      <c r="X104" s="42">
        <f>IFERROR(Table1[[#This Row],[Rates Loan (Inflated)]]/Table1[[#This Row],[Total capital cost Incl subsidies (Inflated)]],0)</f>
        <v>0.13749999999999998</v>
      </c>
      <c r="Y104" s="43">
        <f>IFERROR(Table1[[#This Row],[Subsidies (Uninflated)]]/Table1[[#This Row],[Total capital cost Incl subsidies (Inflated)]],0)</f>
        <v>0</v>
      </c>
      <c r="Z104" s="10"/>
    </row>
    <row r="105" spans="1:26" ht="23.25" x14ac:dyDescent="0.35">
      <c r="A105" s="32" t="s">
        <v>521</v>
      </c>
      <c r="B105" s="56" t="s">
        <v>522</v>
      </c>
      <c r="C105" s="53" t="s">
        <v>44</v>
      </c>
      <c r="D105" s="65" t="s">
        <v>397</v>
      </c>
      <c r="E105" s="65" t="s">
        <v>20</v>
      </c>
      <c r="F105" s="60" t="s">
        <v>59</v>
      </c>
      <c r="G105" s="70">
        <v>1</v>
      </c>
      <c r="H105" s="34">
        <v>2006</v>
      </c>
      <c r="I105" s="33">
        <v>2004</v>
      </c>
      <c r="J105" s="65">
        <v>2031</v>
      </c>
      <c r="K105" s="35">
        <v>5</v>
      </c>
      <c r="L105" s="32">
        <v>0</v>
      </c>
      <c r="M105" s="32">
        <v>0.1</v>
      </c>
      <c r="N105" s="32">
        <v>0.05</v>
      </c>
      <c r="O105" s="32">
        <v>0.85</v>
      </c>
      <c r="P105" s="36">
        <v>0.875</v>
      </c>
      <c r="Q105" s="37">
        <v>0.86250000000000004</v>
      </c>
      <c r="R105" s="38">
        <v>38</v>
      </c>
      <c r="S105" s="39">
        <v>0</v>
      </c>
      <c r="T105" s="39">
        <v>38</v>
      </c>
      <c r="U105" s="39">
        <v>32.775000000000006</v>
      </c>
      <c r="V105" s="40">
        <v>5.2249999999999979</v>
      </c>
      <c r="W105" s="41">
        <f>IFERROR(Table1[[#This Row],[DC Capex (Inflated)]]/Table1[[#This Row],[Total capital cost Incl subsidies (Inflated)]],0)</f>
        <v>0.86250000000000016</v>
      </c>
      <c r="X105" s="42">
        <f>IFERROR(Table1[[#This Row],[Rates Loan (Inflated)]]/Table1[[#This Row],[Total capital cost Incl subsidies (Inflated)]],0)</f>
        <v>0.13749999999999996</v>
      </c>
      <c r="Y105" s="43">
        <f>IFERROR(Table1[[#This Row],[Subsidies (Uninflated)]]/Table1[[#This Row],[Total capital cost Incl subsidies (Inflated)]],0)</f>
        <v>0</v>
      </c>
      <c r="Z105" s="10"/>
    </row>
    <row r="106" spans="1:26" ht="23.25" x14ac:dyDescent="0.35">
      <c r="A106" s="32" t="s">
        <v>426</v>
      </c>
      <c r="B106" s="56" t="s">
        <v>422</v>
      </c>
      <c r="C106" s="53" t="s">
        <v>45</v>
      </c>
      <c r="D106" s="65" t="s">
        <v>397</v>
      </c>
      <c r="E106" s="65" t="s">
        <v>20</v>
      </c>
      <c r="F106" s="60" t="s">
        <v>59</v>
      </c>
      <c r="G106" s="70">
        <v>0.4</v>
      </c>
      <c r="H106" s="34">
        <v>2006</v>
      </c>
      <c r="I106" s="33">
        <v>2015</v>
      </c>
      <c r="J106" s="65">
        <v>2031</v>
      </c>
      <c r="K106" s="35">
        <v>30</v>
      </c>
      <c r="L106" s="32">
        <v>0</v>
      </c>
      <c r="M106" s="32">
        <v>0.1</v>
      </c>
      <c r="N106" s="32">
        <v>0.05</v>
      </c>
      <c r="O106" s="32">
        <v>0.85</v>
      </c>
      <c r="P106" s="36">
        <v>0.875</v>
      </c>
      <c r="Q106" s="37">
        <v>0.86250000000000004</v>
      </c>
      <c r="R106" s="38">
        <v>641.04559600000005</v>
      </c>
      <c r="S106" s="39">
        <v>0</v>
      </c>
      <c r="T106" s="39">
        <v>641.04559600000005</v>
      </c>
      <c r="U106" s="39">
        <v>552.90182655000012</v>
      </c>
      <c r="V106" s="40">
        <v>88.143769449999922</v>
      </c>
      <c r="W106" s="41">
        <f>IFERROR(Table1[[#This Row],[DC Capex (Inflated)]]/Table1[[#This Row],[Total capital cost Incl subsidies (Inflated)]],0)</f>
        <v>0.86250000000000016</v>
      </c>
      <c r="X106" s="42">
        <f>IFERROR(Table1[[#This Row],[Rates Loan (Inflated)]]/Table1[[#This Row],[Total capital cost Incl subsidies (Inflated)]],0)</f>
        <v>0.13749999999999987</v>
      </c>
      <c r="Y106" s="43">
        <f>IFERROR(Table1[[#This Row],[Subsidies (Uninflated)]]/Table1[[#This Row],[Total capital cost Incl subsidies (Inflated)]],0)</f>
        <v>0</v>
      </c>
      <c r="Z106" s="10"/>
    </row>
    <row r="107" spans="1:26" ht="23.25" x14ac:dyDescent="0.35">
      <c r="A107" s="32" t="s">
        <v>1295</v>
      </c>
      <c r="B107" s="56" t="s">
        <v>1296</v>
      </c>
      <c r="C107" s="53" t="s">
        <v>45</v>
      </c>
      <c r="D107" s="65" t="s">
        <v>397</v>
      </c>
      <c r="E107" s="65" t="s">
        <v>20</v>
      </c>
      <c r="F107" s="60" t="s">
        <v>59</v>
      </c>
      <c r="G107" s="70">
        <v>0.4</v>
      </c>
      <c r="H107" s="34">
        <v>2006</v>
      </c>
      <c r="I107" s="33">
        <v>2018</v>
      </c>
      <c r="J107" s="65">
        <v>2031</v>
      </c>
      <c r="K107" s="35">
        <v>30</v>
      </c>
      <c r="L107" s="32">
        <v>0</v>
      </c>
      <c r="M107" s="32">
        <v>0.1</v>
      </c>
      <c r="N107" s="32">
        <v>0.3</v>
      </c>
      <c r="O107" s="32">
        <v>0.6</v>
      </c>
      <c r="P107" s="36">
        <v>0.875</v>
      </c>
      <c r="Q107" s="37">
        <v>0.73750000000000004</v>
      </c>
      <c r="R107" s="38">
        <v>270.39601600000003</v>
      </c>
      <c r="S107" s="39">
        <v>0</v>
      </c>
      <c r="T107" s="39">
        <v>270.39601600000003</v>
      </c>
      <c r="U107" s="39">
        <v>199.41706180000003</v>
      </c>
      <c r="V107" s="40">
        <v>70.978954200000004</v>
      </c>
      <c r="W107" s="41">
        <f>IFERROR(Table1[[#This Row],[DC Capex (Inflated)]]/Table1[[#This Row],[Total capital cost Incl subsidies (Inflated)]],0)</f>
        <v>0.73750000000000004</v>
      </c>
      <c r="X107" s="42">
        <f>IFERROR(Table1[[#This Row],[Rates Loan (Inflated)]]/Table1[[#This Row],[Total capital cost Incl subsidies (Inflated)]],0)</f>
        <v>0.26250000000000001</v>
      </c>
      <c r="Y107" s="43">
        <f>IFERROR(Table1[[#This Row],[Subsidies (Uninflated)]]/Table1[[#This Row],[Total capital cost Incl subsidies (Inflated)]],0)</f>
        <v>0</v>
      </c>
      <c r="Z107" s="10"/>
    </row>
    <row r="108" spans="1:26" ht="23.25" x14ac:dyDescent="0.35">
      <c r="A108" s="32" t="s">
        <v>418</v>
      </c>
      <c r="B108" s="56" t="s">
        <v>419</v>
      </c>
      <c r="C108" s="53" t="s">
        <v>45</v>
      </c>
      <c r="D108" s="65" t="s">
        <v>397</v>
      </c>
      <c r="E108" s="65" t="s">
        <v>20</v>
      </c>
      <c r="F108" s="60" t="s">
        <v>59</v>
      </c>
      <c r="G108" s="70">
        <v>0.4</v>
      </c>
      <c r="H108" s="34">
        <v>2006</v>
      </c>
      <c r="I108" s="33">
        <v>2016</v>
      </c>
      <c r="J108" s="65">
        <v>2031</v>
      </c>
      <c r="K108" s="35">
        <v>30</v>
      </c>
      <c r="L108" s="32">
        <v>0</v>
      </c>
      <c r="M108" s="32">
        <v>0.1</v>
      </c>
      <c r="N108" s="32">
        <v>0.3</v>
      </c>
      <c r="O108" s="32">
        <v>0.6</v>
      </c>
      <c r="P108" s="36">
        <v>0.875</v>
      </c>
      <c r="Q108" s="37">
        <v>0.73750000000000004</v>
      </c>
      <c r="R108" s="38">
        <v>147.07182800000001</v>
      </c>
      <c r="S108" s="39">
        <v>0</v>
      </c>
      <c r="T108" s="39">
        <v>147.07182800000001</v>
      </c>
      <c r="U108" s="39">
        <v>108.46547314999999</v>
      </c>
      <c r="V108" s="40">
        <v>38.606354850000002</v>
      </c>
      <c r="W108" s="41">
        <f>IFERROR(Table1[[#This Row],[DC Capex (Inflated)]]/Table1[[#This Row],[Total capital cost Incl subsidies (Inflated)]],0)</f>
        <v>0.73749999999999993</v>
      </c>
      <c r="X108" s="42">
        <f>IFERROR(Table1[[#This Row],[Rates Loan (Inflated)]]/Table1[[#This Row],[Total capital cost Incl subsidies (Inflated)]],0)</f>
        <v>0.26250000000000001</v>
      </c>
      <c r="Y108" s="43">
        <f>IFERROR(Table1[[#This Row],[Subsidies (Uninflated)]]/Table1[[#This Row],[Total capital cost Incl subsidies (Inflated)]],0)</f>
        <v>0</v>
      </c>
      <c r="Z108" s="10"/>
    </row>
    <row r="109" spans="1:26" ht="23.25" x14ac:dyDescent="0.35">
      <c r="A109" s="32" t="s">
        <v>400</v>
      </c>
      <c r="B109" s="56" t="s">
        <v>401</v>
      </c>
      <c r="C109" s="53" t="s">
        <v>44</v>
      </c>
      <c r="D109" s="65" t="s">
        <v>397</v>
      </c>
      <c r="E109" s="65" t="s">
        <v>20</v>
      </c>
      <c r="F109" s="60" t="s">
        <v>59</v>
      </c>
      <c r="G109" s="70">
        <v>0.8</v>
      </c>
      <c r="H109" s="34">
        <v>2006</v>
      </c>
      <c r="I109" s="33">
        <v>2015</v>
      </c>
      <c r="J109" s="65">
        <v>2031</v>
      </c>
      <c r="K109" s="35">
        <v>30</v>
      </c>
      <c r="L109" s="32">
        <v>0</v>
      </c>
      <c r="M109" s="32">
        <v>0.1</v>
      </c>
      <c r="N109" s="32">
        <v>0</v>
      </c>
      <c r="O109" s="32">
        <v>0.9</v>
      </c>
      <c r="P109" s="36">
        <v>0.875</v>
      </c>
      <c r="Q109" s="37">
        <v>0.88749999999999996</v>
      </c>
      <c r="R109" s="38">
        <v>187.93436</v>
      </c>
      <c r="S109" s="39">
        <v>0</v>
      </c>
      <c r="T109" s="39">
        <v>187.93436</v>
      </c>
      <c r="U109" s="39">
        <v>166.79174449999999</v>
      </c>
      <c r="V109" s="40">
        <v>21.142615500000005</v>
      </c>
      <c r="W109" s="41">
        <f>IFERROR(Table1[[#This Row],[DC Capex (Inflated)]]/Table1[[#This Row],[Total capital cost Incl subsidies (Inflated)]],0)</f>
        <v>0.88749999999999996</v>
      </c>
      <c r="X109" s="42">
        <f>IFERROR(Table1[[#This Row],[Rates Loan (Inflated)]]/Table1[[#This Row],[Total capital cost Incl subsidies (Inflated)]],0)</f>
        <v>0.11250000000000003</v>
      </c>
      <c r="Y109" s="43">
        <f>IFERROR(Table1[[#This Row],[Subsidies (Uninflated)]]/Table1[[#This Row],[Total capital cost Incl subsidies (Inflated)]],0)</f>
        <v>0</v>
      </c>
      <c r="Z109" s="10"/>
    </row>
    <row r="110" spans="1:26" ht="23.25" x14ac:dyDescent="0.35">
      <c r="A110" s="32" t="s">
        <v>407</v>
      </c>
      <c r="B110" s="56" t="s">
        <v>408</v>
      </c>
      <c r="C110" s="53"/>
      <c r="D110" s="65" t="s">
        <v>397</v>
      </c>
      <c r="E110" s="65" t="s">
        <v>20</v>
      </c>
      <c r="F110" s="60" t="s">
        <v>59</v>
      </c>
      <c r="G110" s="70">
        <v>7.9320112999999998E-2</v>
      </c>
      <c r="H110" s="34">
        <v>2006</v>
      </c>
      <c r="I110" s="33">
        <v>2015</v>
      </c>
      <c r="J110" s="65">
        <v>2031</v>
      </c>
      <c r="K110" s="35">
        <v>30</v>
      </c>
      <c r="L110" s="32">
        <v>0</v>
      </c>
      <c r="M110" s="32">
        <v>0.1</v>
      </c>
      <c r="N110" s="32">
        <v>0</v>
      </c>
      <c r="O110" s="32">
        <v>0.9</v>
      </c>
      <c r="P110" s="36">
        <v>0.125</v>
      </c>
      <c r="Q110" s="37">
        <v>0.51249999999999996</v>
      </c>
      <c r="R110" s="38">
        <v>47.267892050576911</v>
      </c>
      <c r="S110" s="39">
        <v>0</v>
      </c>
      <c r="T110" s="39">
        <v>47.267892050576911</v>
      </c>
      <c r="U110" s="39">
        <v>24.224794675920666</v>
      </c>
      <c r="V110" s="40">
        <v>23.043097374656245</v>
      </c>
      <c r="W110" s="41">
        <f>IFERROR(Table1[[#This Row],[DC Capex (Inflated)]]/Table1[[#This Row],[Total capital cost Incl subsidies (Inflated)]],0)</f>
        <v>0.51249999999999996</v>
      </c>
      <c r="X110" s="42">
        <f>IFERROR(Table1[[#This Row],[Rates Loan (Inflated)]]/Table1[[#This Row],[Total capital cost Incl subsidies (Inflated)]],0)</f>
        <v>0.48750000000000004</v>
      </c>
      <c r="Y110" s="43">
        <f>IFERROR(Table1[[#This Row],[Subsidies (Uninflated)]]/Table1[[#This Row],[Total capital cost Incl subsidies (Inflated)]],0)</f>
        <v>0</v>
      </c>
      <c r="Z110" s="10"/>
    </row>
    <row r="111" spans="1:26" ht="23.25" x14ac:dyDescent="0.35">
      <c r="A111" s="32" t="s">
        <v>451</v>
      </c>
      <c r="B111" s="56" t="s">
        <v>408</v>
      </c>
      <c r="C111" s="53" t="s">
        <v>44</v>
      </c>
      <c r="D111" s="65" t="s">
        <v>397</v>
      </c>
      <c r="E111" s="65" t="s">
        <v>20</v>
      </c>
      <c r="F111" s="60" t="s">
        <v>59</v>
      </c>
      <c r="G111" s="70">
        <v>1</v>
      </c>
      <c r="H111" s="34">
        <v>2006</v>
      </c>
      <c r="I111" s="33">
        <v>2009</v>
      </c>
      <c r="J111" s="65">
        <v>2031</v>
      </c>
      <c r="K111" s="35">
        <v>30</v>
      </c>
      <c r="L111" s="32">
        <v>0</v>
      </c>
      <c r="M111" s="32">
        <v>0.1</v>
      </c>
      <c r="N111" s="32">
        <v>0.05</v>
      </c>
      <c r="O111" s="32">
        <v>0.85</v>
      </c>
      <c r="P111" s="36">
        <v>0.875</v>
      </c>
      <c r="Q111" s="37">
        <v>0.86250000000000004</v>
      </c>
      <c r="R111" s="38">
        <v>416</v>
      </c>
      <c r="S111" s="39">
        <v>0</v>
      </c>
      <c r="T111" s="39">
        <v>416</v>
      </c>
      <c r="U111" s="39">
        <v>358.8</v>
      </c>
      <c r="V111" s="40">
        <v>57.199999999999989</v>
      </c>
      <c r="W111" s="41">
        <f>IFERROR(Table1[[#This Row],[DC Capex (Inflated)]]/Table1[[#This Row],[Total capital cost Incl subsidies (Inflated)]],0)</f>
        <v>0.86250000000000004</v>
      </c>
      <c r="X111" s="42">
        <f>IFERROR(Table1[[#This Row],[Rates Loan (Inflated)]]/Table1[[#This Row],[Total capital cost Incl subsidies (Inflated)]],0)</f>
        <v>0.13749999999999998</v>
      </c>
      <c r="Y111" s="43">
        <f>IFERROR(Table1[[#This Row],[Subsidies (Uninflated)]]/Table1[[#This Row],[Total capital cost Incl subsidies (Inflated)]],0)</f>
        <v>0</v>
      </c>
      <c r="Z111" s="10"/>
    </row>
    <row r="112" spans="1:26" ht="23.25" x14ac:dyDescent="0.35">
      <c r="A112" s="32" t="s">
        <v>1245</v>
      </c>
      <c r="B112" s="56" t="s">
        <v>1246</v>
      </c>
      <c r="C112" s="53" t="s">
        <v>44</v>
      </c>
      <c r="D112" s="65" t="s">
        <v>397</v>
      </c>
      <c r="E112" s="65" t="s">
        <v>20</v>
      </c>
      <c r="F112" s="60" t="s">
        <v>59</v>
      </c>
      <c r="G112" s="70">
        <v>1</v>
      </c>
      <c r="H112" s="34">
        <v>2006</v>
      </c>
      <c r="I112" s="33">
        <v>2016</v>
      </c>
      <c r="J112" s="65">
        <v>2031</v>
      </c>
      <c r="K112" s="35">
        <v>30</v>
      </c>
      <c r="L112" s="32">
        <v>0</v>
      </c>
      <c r="M112" s="32">
        <v>0.1</v>
      </c>
      <c r="N112" s="32">
        <v>0.05</v>
      </c>
      <c r="O112" s="32">
        <v>0.85</v>
      </c>
      <c r="P112" s="36">
        <v>0.875</v>
      </c>
      <c r="Q112" s="37">
        <v>0.86250000000000004</v>
      </c>
      <c r="R112" s="38">
        <v>307.92822000000001</v>
      </c>
      <c r="S112" s="39">
        <v>0</v>
      </c>
      <c r="T112" s="39">
        <v>307.92822000000001</v>
      </c>
      <c r="U112" s="39">
        <v>265.58808974999999</v>
      </c>
      <c r="V112" s="40">
        <v>42.340130250000001</v>
      </c>
      <c r="W112" s="41">
        <f>IFERROR(Table1[[#This Row],[DC Capex (Inflated)]]/Table1[[#This Row],[Total capital cost Incl subsidies (Inflated)]],0)</f>
        <v>0.86249999999999993</v>
      </c>
      <c r="X112" s="42">
        <f>IFERROR(Table1[[#This Row],[Rates Loan (Inflated)]]/Table1[[#This Row],[Total capital cost Incl subsidies (Inflated)]],0)</f>
        <v>0.13750000000000001</v>
      </c>
      <c r="Y112" s="43">
        <f>IFERROR(Table1[[#This Row],[Subsidies (Uninflated)]]/Table1[[#This Row],[Total capital cost Incl subsidies (Inflated)]],0)</f>
        <v>0</v>
      </c>
      <c r="Z112" s="10"/>
    </row>
    <row r="113" spans="1:26" ht="23.25" x14ac:dyDescent="0.35">
      <c r="A113" s="32" t="s">
        <v>396</v>
      </c>
      <c r="B113" s="56" t="s">
        <v>398</v>
      </c>
      <c r="C113" s="53" t="s">
        <v>50</v>
      </c>
      <c r="D113" s="65" t="s">
        <v>397</v>
      </c>
      <c r="E113" s="65" t="s">
        <v>20</v>
      </c>
      <c r="F113" s="60" t="s">
        <v>59</v>
      </c>
      <c r="G113" s="70">
        <v>0.9</v>
      </c>
      <c r="H113" s="34">
        <v>2006</v>
      </c>
      <c r="I113" s="33">
        <v>2014</v>
      </c>
      <c r="J113" s="65">
        <v>2031</v>
      </c>
      <c r="K113" s="35">
        <v>30</v>
      </c>
      <c r="L113" s="32">
        <v>0</v>
      </c>
      <c r="M113" s="32">
        <v>0.1</v>
      </c>
      <c r="N113" s="32">
        <v>0.05</v>
      </c>
      <c r="O113" s="32">
        <v>0.85</v>
      </c>
      <c r="P113" s="36">
        <v>0.875</v>
      </c>
      <c r="Q113" s="37">
        <v>0.86250000000000004</v>
      </c>
      <c r="R113" s="38">
        <v>258.53708700000004</v>
      </c>
      <c r="S113" s="39">
        <v>0</v>
      </c>
      <c r="T113" s="39">
        <v>258.53708700000004</v>
      </c>
      <c r="U113" s="39">
        <v>222.98823753750005</v>
      </c>
      <c r="V113" s="40">
        <v>35.548849462499987</v>
      </c>
      <c r="W113" s="41">
        <f>IFERROR(Table1[[#This Row],[DC Capex (Inflated)]]/Table1[[#This Row],[Total capital cost Incl subsidies (Inflated)]],0)</f>
        <v>0.86250000000000004</v>
      </c>
      <c r="X113" s="42">
        <f>IFERROR(Table1[[#This Row],[Rates Loan (Inflated)]]/Table1[[#This Row],[Total capital cost Incl subsidies (Inflated)]],0)</f>
        <v>0.13749999999999993</v>
      </c>
      <c r="Y113" s="43">
        <f>IFERROR(Table1[[#This Row],[Subsidies (Uninflated)]]/Table1[[#This Row],[Total capital cost Incl subsidies (Inflated)]],0)</f>
        <v>0</v>
      </c>
      <c r="Z113" s="10"/>
    </row>
    <row r="114" spans="1:26" ht="23.25" x14ac:dyDescent="0.35">
      <c r="A114" s="32" t="s">
        <v>435</v>
      </c>
      <c r="B114" s="56" t="s">
        <v>408</v>
      </c>
      <c r="C114" s="53" t="s">
        <v>45</v>
      </c>
      <c r="D114" s="65" t="s">
        <v>397</v>
      </c>
      <c r="E114" s="65" t="s">
        <v>20</v>
      </c>
      <c r="F114" s="60" t="s">
        <v>59</v>
      </c>
      <c r="G114" s="70">
        <v>0.4</v>
      </c>
      <c r="H114" s="34">
        <v>2006</v>
      </c>
      <c r="I114" s="33">
        <v>2007</v>
      </c>
      <c r="J114" s="65">
        <v>2031</v>
      </c>
      <c r="K114" s="35">
        <v>30</v>
      </c>
      <c r="L114" s="32">
        <v>0</v>
      </c>
      <c r="M114" s="32">
        <v>0.1</v>
      </c>
      <c r="N114" s="32">
        <v>0.05</v>
      </c>
      <c r="O114" s="32">
        <v>0.85</v>
      </c>
      <c r="P114" s="36">
        <v>0.875</v>
      </c>
      <c r="Q114" s="37">
        <v>0.86250000000000004</v>
      </c>
      <c r="R114" s="38">
        <v>506</v>
      </c>
      <c r="S114" s="39">
        <v>0</v>
      </c>
      <c r="T114" s="39">
        <v>506</v>
      </c>
      <c r="U114" s="39">
        <v>436.42500000000001</v>
      </c>
      <c r="V114" s="40">
        <v>69.574999999999989</v>
      </c>
      <c r="W114" s="41">
        <f>IFERROR(Table1[[#This Row],[DC Capex (Inflated)]]/Table1[[#This Row],[Total capital cost Incl subsidies (Inflated)]],0)</f>
        <v>0.86250000000000004</v>
      </c>
      <c r="X114" s="42">
        <f>IFERROR(Table1[[#This Row],[Rates Loan (Inflated)]]/Table1[[#This Row],[Total capital cost Incl subsidies (Inflated)]],0)</f>
        <v>0.13749999999999998</v>
      </c>
      <c r="Y114" s="43">
        <f>IFERROR(Table1[[#This Row],[Subsidies (Uninflated)]]/Table1[[#This Row],[Total capital cost Incl subsidies (Inflated)]],0)</f>
        <v>0</v>
      </c>
      <c r="Z114" s="10"/>
    </row>
    <row r="115" spans="1:26" ht="23.25" x14ac:dyDescent="0.35">
      <c r="A115" s="32" t="s">
        <v>425</v>
      </c>
      <c r="B115" s="56" t="s">
        <v>424</v>
      </c>
      <c r="C115" s="53" t="s">
        <v>45</v>
      </c>
      <c r="D115" s="65" t="s">
        <v>397</v>
      </c>
      <c r="E115" s="65" t="s">
        <v>20</v>
      </c>
      <c r="F115" s="60" t="s">
        <v>59</v>
      </c>
      <c r="G115" s="70">
        <v>0.4</v>
      </c>
      <c r="H115" s="34">
        <v>2006</v>
      </c>
      <c r="I115" s="33">
        <v>2002</v>
      </c>
      <c r="J115" s="65">
        <v>2031</v>
      </c>
      <c r="K115" s="35">
        <v>30</v>
      </c>
      <c r="L115" s="32">
        <v>0</v>
      </c>
      <c r="M115" s="32">
        <v>0.1</v>
      </c>
      <c r="N115" s="32">
        <v>0.05</v>
      </c>
      <c r="O115" s="32">
        <v>0.85</v>
      </c>
      <c r="P115" s="36">
        <v>0.875</v>
      </c>
      <c r="Q115" s="37">
        <v>0.86250000000000004</v>
      </c>
      <c r="R115" s="38">
        <v>1780.8000000000002</v>
      </c>
      <c r="S115" s="39">
        <v>0</v>
      </c>
      <c r="T115" s="39">
        <v>1780.8000000000002</v>
      </c>
      <c r="U115" s="39">
        <v>1535.9400000000003</v>
      </c>
      <c r="V115" s="40">
        <v>244.8599999999999</v>
      </c>
      <c r="W115" s="41">
        <f>IFERROR(Table1[[#This Row],[DC Capex (Inflated)]]/Table1[[#This Row],[Total capital cost Incl subsidies (Inflated)]],0)</f>
        <v>0.86250000000000004</v>
      </c>
      <c r="X115" s="42">
        <f>IFERROR(Table1[[#This Row],[Rates Loan (Inflated)]]/Table1[[#This Row],[Total capital cost Incl subsidies (Inflated)]],0)</f>
        <v>0.13749999999999993</v>
      </c>
      <c r="Y115" s="43">
        <f>IFERROR(Table1[[#This Row],[Subsidies (Uninflated)]]/Table1[[#This Row],[Total capital cost Incl subsidies (Inflated)]],0)</f>
        <v>0</v>
      </c>
      <c r="Z115" s="10"/>
    </row>
    <row r="116" spans="1:26" ht="23.25" x14ac:dyDescent="0.35">
      <c r="A116" s="32" t="s">
        <v>483</v>
      </c>
      <c r="B116" s="56" t="s">
        <v>482</v>
      </c>
      <c r="C116" s="53" t="s">
        <v>44</v>
      </c>
      <c r="D116" s="65" t="s">
        <v>397</v>
      </c>
      <c r="E116" s="65" t="s">
        <v>20</v>
      </c>
      <c r="F116" s="60" t="s">
        <v>59</v>
      </c>
      <c r="G116" s="70">
        <v>0.9</v>
      </c>
      <c r="H116" s="34">
        <v>2006</v>
      </c>
      <c r="I116" s="33">
        <v>2012</v>
      </c>
      <c r="J116" s="65">
        <v>2031</v>
      </c>
      <c r="K116" s="35">
        <v>5</v>
      </c>
      <c r="L116" s="32">
        <v>0</v>
      </c>
      <c r="M116" s="32">
        <v>0.1</v>
      </c>
      <c r="N116" s="32">
        <v>0.05</v>
      </c>
      <c r="O116" s="32">
        <v>0.85</v>
      </c>
      <c r="P116" s="36">
        <v>0.875</v>
      </c>
      <c r="Q116" s="37">
        <v>0.86250000000000004</v>
      </c>
      <c r="R116" s="38">
        <v>83.7</v>
      </c>
      <c r="S116" s="39">
        <v>0</v>
      </c>
      <c r="T116" s="39">
        <v>83.7</v>
      </c>
      <c r="U116" s="39">
        <v>72.191250000000011</v>
      </c>
      <c r="V116" s="40">
        <v>11.508749999999992</v>
      </c>
      <c r="W116" s="41">
        <f>IFERROR(Table1[[#This Row],[DC Capex (Inflated)]]/Table1[[#This Row],[Total capital cost Incl subsidies (Inflated)]],0)</f>
        <v>0.86250000000000004</v>
      </c>
      <c r="X116" s="42">
        <f>IFERROR(Table1[[#This Row],[Rates Loan (Inflated)]]/Table1[[#This Row],[Total capital cost Incl subsidies (Inflated)]],0)</f>
        <v>0.1374999999999999</v>
      </c>
      <c r="Y116" s="43">
        <f>IFERROR(Table1[[#This Row],[Subsidies (Uninflated)]]/Table1[[#This Row],[Total capital cost Incl subsidies (Inflated)]],0)</f>
        <v>0</v>
      </c>
      <c r="Z116" s="10"/>
    </row>
    <row r="117" spans="1:26" ht="23.25" x14ac:dyDescent="0.35">
      <c r="A117" s="32" t="s">
        <v>477</v>
      </c>
      <c r="B117" s="56" t="s">
        <v>478</v>
      </c>
      <c r="C117" s="53" t="s">
        <v>44</v>
      </c>
      <c r="D117" s="65" t="s">
        <v>397</v>
      </c>
      <c r="E117" s="65" t="s">
        <v>20</v>
      </c>
      <c r="F117" s="60" t="s">
        <v>59</v>
      </c>
      <c r="G117" s="70">
        <v>1</v>
      </c>
      <c r="H117" s="34">
        <v>2006</v>
      </c>
      <c r="I117" s="33">
        <v>2005</v>
      </c>
      <c r="J117" s="65">
        <v>2031</v>
      </c>
      <c r="K117" s="35">
        <v>10</v>
      </c>
      <c r="L117" s="32">
        <v>0</v>
      </c>
      <c r="M117" s="32">
        <v>0.1</v>
      </c>
      <c r="N117" s="32">
        <v>0.05</v>
      </c>
      <c r="O117" s="32">
        <v>0.85</v>
      </c>
      <c r="P117" s="36">
        <v>0.875</v>
      </c>
      <c r="Q117" s="37">
        <v>0.86250000000000004</v>
      </c>
      <c r="R117" s="38">
        <v>163</v>
      </c>
      <c r="S117" s="39">
        <v>0</v>
      </c>
      <c r="T117" s="39">
        <v>163</v>
      </c>
      <c r="U117" s="39">
        <v>140.58750000000001</v>
      </c>
      <c r="V117" s="40">
        <v>22.412499999999994</v>
      </c>
      <c r="W117" s="41">
        <f>IFERROR(Table1[[#This Row],[DC Capex (Inflated)]]/Table1[[#This Row],[Total capital cost Incl subsidies (Inflated)]],0)</f>
        <v>0.86250000000000004</v>
      </c>
      <c r="X117" s="42">
        <f>IFERROR(Table1[[#This Row],[Rates Loan (Inflated)]]/Table1[[#This Row],[Total capital cost Incl subsidies (Inflated)]],0)</f>
        <v>0.13749999999999996</v>
      </c>
      <c r="Y117" s="43">
        <f>IFERROR(Table1[[#This Row],[Subsidies (Uninflated)]]/Table1[[#This Row],[Total capital cost Incl subsidies (Inflated)]],0)</f>
        <v>0</v>
      </c>
      <c r="Z117" s="10"/>
    </row>
    <row r="118" spans="1:26" ht="23.25" x14ac:dyDescent="0.35">
      <c r="A118" s="32" t="s">
        <v>463</v>
      </c>
      <c r="B118" s="56" t="s">
        <v>464</v>
      </c>
      <c r="C118" s="53" t="s">
        <v>51</v>
      </c>
      <c r="D118" s="65" t="s">
        <v>397</v>
      </c>
      <c r="E118" s="65" t="s">
        <v>20</v>
      </c>
      <c r="F118" s="60" t="s">
        <v>59</v>
      </c>
      <c r="G118" s="70">
        <v>0.9</v>
      </c>
      <c r="H118" s="34">
        <v>2006</v>
      </c>
      <c r="I118" s="33">
        <v>2009</v>
      </c>
      <c r="J118" s="65">
        <v>2031</v>
      </c>
      <c r="K118" s="35">
        <v>10</v>
      </c>
      <c r="L118" s="32">
        <v>0</v>
      </c>
      <c r="M118" s="32">
        <v>0.1</v>
      </c>
      <c r="N118" s="32">
        <v>0</v>
      </c>
      <c r="O118" s="32">
        <v>0.9</v>
      </c>
      <c r="P118" s="36">
        <v>0.875</v>
      </c>
      <c r="Q118" s="37">
        <v>0.88749999999999996</v>
      </c>
      <c r="R118" s="38">
        <v>42.300000000000004</v>
      </c>
      <c r="S118" s="39">
        <v>0</v>
      </c>
      <c r="T118" s="39">
        <v>42.300000000000004</v>
      </c>
      <c r="U118" s="39">
        <v>37.541249999999998</v>
      </c>
      <c r="V118" s="40">
        <v>4.7587500000000009</v>
      </c>
      <c r="W118" s="41">
        <f>IFERROR(Table1[[#This Row],[DC Capex (Inflated)]]/Table1[[#This Row],[Total capital cost Incl subsidies (Inflated)]],0)</f>
        <v>0.88749999999999984</v>
      </c>
      <c r="X118" s="42">
        <f>IFERROR(Table1[[#This Row],[Rates Loan (Inflated)]]/Table1[[#This Row],[Total capital cost Incl subsidies (Inflated)]],0)</f>
        <v>0.11250000000000002</v>
      </c>
      <c r="Y118" s="43">
        <f>IFERROR(Table1[[#This Row],[Subsidies (Uninflated)]]/Table1[[#This Row],[Total capital cost Incl subsidies (Inflated)]],0)</f>
        <v>0</v>
      </c>
      <c r="Z118" s="10"/>
    </row>
    <row r="119" spans="1:26" ht="23.25" x14ac:dyDescent="0.35">
      <c r="A119" s="32" t="s">
        <v>497</v>
      </c>
      <c r="B119" s="56" t="s">
        <v>493</v>
      </c>
      <c r="C119" s="53" t="s">
        <v>45</v>
      </c>
      <c r="D119" s="65" t="s">
        <v>397</v>
      </c>
      <c r="E119" s="65" t="s">
        <v>20</v>
      </c>
      <c r="F119" s="60" t="s">
        <v>59</v>
      </c>
      <c r="G119" s="70">
        <v>0.4</v>
      </c>
      <c r="H119" s="34">
        <v>2006</v>
      </c>
      <c r="I119" s="33">
        <v>2008</v>
      </c>
      <c r="J119" s="65">
        <v>2031</v>
      </c>
      <c r="K119" s="35">
        <v>30</v>
      </c>
      <c r="L119" s="32">
        <v>0</v>
      </c>
      <c r="M119" s="32">
        <v>0.1</v>
      </c>
      <c r="N119" s="32">
        <v>0.3</v>
      </c>
      <c r="O119" s="32">
        <v>0.6</v>
      </c>
      <c r="P119" s="36">
        <v>0.875</v>
      </c>
      <c r="Q119" s="37">
        <v>0.73750000000000004</v>
      </c>
      <c r="R119" s="38">
        <v>3510.4</v>
      </c>
      <c r="S119" s="39">
        <v>0</v>
      </c>
      <c r="T119" s="39">
        <v>3510.4</v>
      </c>
      <c r="U119" s="39">
        <v>2588.9200000000005</v>
      </c>
      <c r="V119" s="40">
        <v>921.4799999999999</v>
      </c>
      <c r="W119" s="41">
        <f>IFERROR(Table1[[#This Row],[DC Capex (Inflated)]]/Table1[[#This Row],[Total capital cost Incl subsidies (Inflated)]],0)</f>
        <v>0.73750000000000016</v>
      </c>
      <c r="X119" s="42">
        <f>IFERROR(Table1[[#This Row],[Rates Loan (Inflated)]]/Table1[[#This Row],[Total capital cost Incl subsidies (Inflated)]],0)</f>
        <v>0.26249999999999996</v>
      </c>
      <c r="Y119" s="43">
        <f>IFERROR(Table1[[#This Row],[Subsidies (Uninflated)]]/Table1[[#This Row],[Total capital cost Incl subsidies (Inflated)]],0)</f>
        <v>0</v>
      </c>
      <c r="Z119" s="10"/>
    </row>
    <row r="120" spans="1:26" ht="23.25" x14ac:dyDescent="0.35">
      <c r="A120" s="32" t="s">
        <v>494</v>
      </c>
      <c r="B120" s="56" t="s">
        <v>495</v>
      </c>
      <c r="C120" s="53" t="s">
        <v>496</v>
      </c>
      <c r="D120" s="65" t="s">
        <v>397</v>
      </c>
      <c r="E120" s="65" t="s">
        <v>20</v>
      </c>
      <c r="F120" s="60" t="s">
        <v>59</v>
      </c>
      <c r="G120" s="70">
        <v>1</v>
      </c>
      <c r="H120" s="34">
        <v>2006</v>
      </c>
      <c r="I120" s="33">
        <v>2007</v>
      </c>
      <c r="J120" s="65">
        <v>2031</v>
      </c>
      <c r="K120" s="35">
        <v>5</v>
      </c>
      <c r="L120" s="32">
        <v>0</v>
      </c>
      <c r="M120" s="32">
        <v>0.1</v>
      </c>
      <c r="N120" s="32">
        <v>0.05</v>
      </c>
      <c r="O120" s="32">
        <v>0.85</v>
      </c>
      <c r="P120" s="36">
        <v>0.875</v>
      </c>
      <c r="Q120" s="37">
        <v>0.86250000000000004</v>
      </c>
      <c r="R120" s="38">
        <v>93</v>
      </c>
      <c r="S120" s="39">
        <v>0</v>
      </c>
      <c r="T120" s="39">
        <v>93</v>
      </c>
      <c r="U120" s="39">
        <v>80.212500000000006</v>
      </c>
      <c r="V120" s="40">
        <v>12.7875</v>
      </c>
      <c r="W120" s="41">
        <f>IFERROR(Table1[[#This Row],[DC Capex (Inflated)]]/Table1[[#This Row],[Total capital cost Incl subsidies (Inflated)]],0)</f>
        <v>0.86250000000000004</v>
      </c>
      <c r="X120" s="42">
        <f>IFERROR(Table1[[#This Row],[Rates Loan (Inflated)]]/Table1[[#This Row],[Total capital cost Incl subsidies (Inflated)]],0)</f>
        <v>0.13749999999999998</v>
      </c>
      <c r="Y120" s="43">
        <f>IFERROR(Table1[[#This Row],[Subsidies (Uninflated)]]/Table1[[#This Row],[Total capital cost Incl subsidies (Inflated)]],0)</f>
        <v>0</v>
      </c>
      <c r="Z120" s="10"/>
    </row>
    <row r="121" spans="1:26" ht="23.25" x14ac:dyDescent="0.35">
      <c r="A121" s="32" t="s">
        <v>462</v>
      </c>
      <c r="B121" s="56" t="s">
        <v>461</v>
      </c>
      <c r="C121" s="53" t="s">
        <v>51</v>
      </c>
      <c r="D121" s="65" t="s">
        <v>397</v>
      </c>
      <c r="E121" s="65" t="s">
        <v>20</v>
      </c>
      <c r="F121" s="60" t="s">
        <v>59</v>
      </c>
      <c r="G121" s="70">
        <v>0.9</v>
      </c>
      <c r="H121" s="34">
        <v>2006</v>
      </c>
      <c r="I121" s="33">
        <v>2009</v>
      </c>
      <c r="J121" s="65">
        <v>2031</v>
      </c>
      <c r="K121" s="35">
        <v>10</v>
      </c>
      <c r="L121" s="32">
        <v>0</v>
      </c>
      <c r="M121" s="32">
        <v>0.1</v>
      </c>
      <c r="N121" s="32">
        <v>0</v>
      </c>
      <c r="O121" s="32">
        <v>0.9</v>
      </c>
      <c r="P121" s="36">
        <v>0.875</v>
      </c>
      <c r="Q121" s="37">
        <v>0.88749999999999996</v>
      </c>
      <c r="R121" s="38">
        <v>68.400000000000006</v>
      </c>
      <c r="S121" s="39">
        <v>0</v>
      </c>
      <c r="T121" s="39">
        <v>68.400000000000006</v>
      </c>
      <c r="U121" s="39">
        <v>60.705000000000005</v>
      </c>
      <c r="V121" s="40">
        <v>7.6950000000000003</v>
      </c>
      <c r="W121" s="41">
        <f>IFERROR(Table1[[#This Row],[DC Capex (Inflated)]]/Table1[[#This Row],[Total capital cost Incl subsidies (Inflated)]],0)</f>
        <v>0.88749999999999996</v>
      </c>
      <c r="X121" s="42">
        <f>IFERROR(Table1[[#This Row],[Rates Loan (Inflated)]]/Table1[[#This Row],[Total capital cost Incl subsidies (Inflated)]],0)</f>
        <v>0.11249999999999999</v>
      </c>
      <c r="Y121" s="43">
        <f>IFERROR(Table1[[#This Row],[Subsidies (Uninflated)]]/Table1[[#This Row],[Total capital cost Incl subsidies (Inflated)]],0)</f>
        <v>0</v>
      </c>
      <c r="Z121" s="10"/>
    </row>
    <row r="122" spans="1:26" ht="23.25" x14ac:dyDescent="0.35">
      <c r="A122" s="32" t="s">
        <v>505</v>
      </c>
      <c r="B122" s="56" t="s">
        <v>504</v>
      </c>
      <c r="C122" s="53" t="s">
        <v>45</v>
      </c>
      <c r="D122" s="65" t="s">
        <v>397</v>
      </c>
      <c r="E122" s="65" t="s">
        <v>20</v>
      </c>
      <c r="F122" s="60" t="s">
        <v>59</v>
      </c>
      <c r="G122" s="70">
        <v>0.4</v>
      </c>
      <c r="H122" s="34">
        <v>2006</v>
      </c>
      <c r="I122" s="33">
        <v>2009</v>
      </c>
      <c r="J122" s="65">
        <v>2031</v>
      </c>
      <c r="K122" s="35">
        <v>30</v>
      </c>
      <c r="L122" s="32">
        <v>0</v>
      </c>
      <c r="M122" s="32">
        <v>0.1</v>
      </c>
      <c r="N122" s="32">
        <v>0.05</v>
      </c>
      <c r="O122" s="32">
        <v>0.85</v>
      </c>
      <c r="P122" s="36">
        <v>0.875</v>
      </c>
      <c r="Q122" s="37">
        <v>0.86250000000000004</v>
      </c>
      <c r="R122" s="38">
        <v>2950.5055520000001</v>
      </c>
      <c r="S122" s="39">
        <v>0</v>
      </c>
      <c r="T122" s="39">
        <v>2950.5055520000001</v>
      </c>
      <c r="U122" s="39">
        <v>2544.8110386000003</v>
      </c>
      <c r="V122" s="40">
        <v>405.69451339999978</v>
      </c>
      <c r="W122" s="41">
        <f>IFERROR(Table1[[#This Row],[DC Capex (Inflated)]]/Table1[[#This Row],[Total capital cost Incl subsidies (Inflated)]],0)</f>
        <v>0.86250000000000004</v>
      </c>
      <c r="X122" s="42">
        <f>IFERROR(Table1[[#This Row],[Rates Loan (Inflated)]]/Table1[[#This Row],[Total capital cost Incl subsidies (Inflated)]],0)</f>
        <v>0.13749999999999993</v>
      </c>
      <c r="Y122" s="43">
        <f>IFERROR(Table1[[#This Row],[Subsidies (Uninflated)]]/Table1[[#This Row],[Total capital cost Incl subsidies (Inflated)]],0)</f>
        <v>0</v>
      </c>
      <c r="Z122" s="10"/>
    </row>
    <row r="123" spans="1:26" ht="23.25" x14ac:dyDescent="0.35">
      <c r="A123" s="32" t="s">
        <v>510</v>
      </c>
      <c r="B123" s="56" t="s">
        <v>507</v>
      </c>
      <c r="C123" s="53" t="s">
        <v>50</v>
      </c>
      <c r="D123" s="65" t="s">
        <v>397</v>
      </c>
      <c r="E123" s="65" t="s">
        <v>20</v>
      </c>
      <c r="F123" s="60" t="s">
        <v>59</v>
      </c>
      <c r="G123" s="70">
        <v>0.9</v>
      </c>
      <c r="H123" s="34">
        <v>2006</v>
      </c>
      <c r="I123" s="33">
        <v>2003</v>
      </c>
      <c r="J123" s="65">
        <v>2031</v>
      </c>
      <c r="K123" s="35">
        <v>30</v>
      </c>
      <c r="L123" s="32">
        <v>0</v>
      </c>
      <c r="M123" s="32">
        <v>0.1</v>
      </c>
      <c r="N123" s="32">
        <v>0</v>
      </c>
      <c r="O123" s="32">
        <v>0.9</v>
      </c>
      <c r="P123" s="36">
        <v>0.875</v>
      </c>
      <c r="Q123" s="37">
        <v>0.88749999999999996</v>
      </c>
      <c r="R123" s="38">
        <v>206.10000000000002</v>
      </c>
      <c r="S123" s="39">
        <v>0</v>
      </c>
      <c r="T123" s="39">
        <v>206.10000000000002</v>
      </c>
      <c r="U123" s="39">
        <v>182.91375000000002</v>
      </c>
      <c r="V123" s="40">
        <v>23.186250000000012</v>
      </c>
      <c r="W123" s="41">
        <f>IFERROR(Table1[[#This Row],[DC Capex (Inflated)]]/Table1[[#This Row],[Total capital cost Incl subsidies (Inflated)]],0)</f>
        <v>0.88749999999999996</v>
      </c>
      <c r="X123" s="42">
        <f>IFERROR(Table1[[#This Row],[Rates Loan (Inflated)]]/Table1[[#This Row],[Total capital cost Incl subsidies (Inflated)]],0)</f>
        <v>0.11250000000000004</v>
      </c>
      <c r="Y123" s="43">
        <f>IFERROR(Table1[[#This Row],[Subsidies (Uninflated)]]/Table1[[#This Row],[Total capital cost Incl subsidies (Inflated)]],0)</f>
        <v>0</v>
      </c>
      <c r="Z123" s="10"/>
    </row>
    <row r="124" spans="1:26" ht="23.25" x14ac:dyDescent="0.35">
      <c r="A124" s="32" t="s">
        <v>539</v>
      </c>
      <c r="B124" s="56" t="s">
        <v>538</v>
      </c>
      <c r="C124" s="53" t="s">
        <v>45</v>
      </c>
      <c r="D124" s="65" t="s">
        <v>397</v>
      </c>
      <c r="E124" s="65" t="s">
        <v>20</v>
      </c>
      <c r="F124" s="60" t="s">
        <v>59</v>
      </c>
      <c r="G124" s="70">
        <v>0.6</v>
      </c>
      <c r="H124" s="34">
        <v>2006</v>
      </c>
      <c r="I124" s="33">
        <v>2006</v>
      </c>
      <c r="J124" s="65">
        <v>2031</v>
      </c>
      <c r="K124" s="35">
        <v>30</v>
      </c>
      <c r="L124" s="32">
        <v>0</v>
      </c>
      <c r="M124" s="32">
        <v>0.1</v>
      </c>
      <c r="N124" s="32">
        <v>0</v>
      </c>
      <c r="O124" s="32">
        <v>0.9</v>
      </c>
      <c r="P124" s="36">
        <v>0.875</v>
      </c>
      <c r="Q124" s="37">
        <v>0.88749999999999996</v>
      </c>
      <c r="R124" s="38">
        <v>2566.8000000000002</v>
      </c>
      <c r="S124" s="39">
        <v>0</v>
      </c>
      <c r="T124" s="39">
        <v>2566.8000000000002</v>
      </c>
      <c r="U124" s="39">
        <v>2278.0349999999999</v>
      </c>
      <c r="V124" s="40">
        <v>288.7650000000001</v>
      </c>
      <c r="W124" s="41">
        <f>IFERROR(Table1[[#This Row],[DC Capex (Inflated)]]/Table1[[#This Row],[Total capital cost Incl subsidies (Inflated)]],0)</f>
        <v>0.88749999999999984</v>
      </c>
      <c r="X124" s="42">
        <f>IFERROR(Table1[[#This Row],[Rates Loan (Inflated)]]/Table1[[#This Row],[Total capital cost Incl subsidies (Inflated)]],0)</f>
        <v>0.11250000000000003</v>
      </c>
      <c r="Y124" s="43">
        <f>IFERROR(Table1[[#This Row],[Subsidies (Uninflated)]]/Table1[[#This Row],[Total capital cost Incl subsidies (Inflated)]],0)</f>
        <v>0</v>
      </c>
      <c r="Z124" s="10"/>
    </row>
    <row r="125" spans="1:26" ht="23.25" x14ac:dyDescent="0.35">
      <c r="A125" s="32" t="s">
        <v>542</v>
      </c>
      <c r="B125" s="56" t="s">
        <v>541</v>
      </c>
      <c r="C125" s="53" t="s">
        <v>45</v>
      </c>
      <c r="D125" s="65" t="s">
        <v>397</v>
      </c>
      <c r="E125" s="65" t="s">
        <v>20</v>
      </c>
      <c r="F125" s="60" t="s">
        <v>59</v>
      </c>
      <c r="G125" s="70">
        <v>0.6</v>
      </c>
      <c r="H125" s="34">
        <v>2006</v>
      </c>
      <c r="I125" s="33">
        <v>2006</v>
      </c>
      <c r="J125" s="65">
        <v>2031</v>
      </c>
      <c r="K125" s="35">
        <v>30</v>
      </c>
      <c r="L125" s="32">
        <v>0</v>
      </c>
      <c r="M125" s="32">
        <v>0.1</v>
      </c>
      <c r="N125" s="32">
        <v>0.05</v>
      </c>
      <c r="O125" s="32">
        <v>0.85</v>
      </c>
      <c r="P125" s="36">
        <v>0.875</v>
      </c>
      <c r="Q125" s="37">
        <v>0.86250000000000004</v>
      </c>
      <c r="R125" s="38">
        <v>565.19999999999993</v>
      </c>
      <c r="S125" s="39">
        <v>0</v>
      </c>
      <c r="T125" s="39">
        <v>565.19999999999993</v>
      </c>
      <c r="U125" s="39">
        <v>487.48499999999996</v>
      </c>
      <c r="V125" s="40">
        <v>77.714999999999975</v>
      </c>
      <c r="W125" s="41">
        <f>IFERROR(Table1[[#This Row],[DC Capex (Inflated)]]/Table1[[#This Row],[Total capital cost Incl subsidies (Inflated)]],0)</f>
        <v>0.86250000000000004</v>
      </c>
      <c r="X125" s="42">
        <f>IFERROR(Table1[[#This Row],[Rates Loan (Inflated)]]/Table1[[#This Row],[Total capital cost Incl subsidies (Inflated)]],0)</f>
        <v>0.13749999999999998</v>
      </c>
      <c r="Y125" s="43">
        <f>IFERROR(Table1[[#This Row],[Subsidies (Uninflated)]]/Table1[[#This Row],[Total capital cost Incl subsidies (Inflated)]],0)</f>
        <v>0</v>
      </c>
      <c r="Z125" s="10"/>
    </row>
    <row r="126" spans="1:26" ht="23.25" x14ac:dyDescent="0.35">
      <c r="A126" s="32" t="s">
        <v>486</v>
      </c>
      <c r="B126" s="56" t="s">
        <v>487</v>
      </c>
      <c r="C126" s="53" t="s">
        <v>44</v>
      </c>
      <c r="D126" s="65" t="s">
        <v>397</v>
      </c>
      <c r="E126" s="65" t="s">
        <v>20</v>
      </c>
      <c r="F126" s="60" t="s">
        <v>59</v>
      </c>
      <c r="G126" s="70">
        <v>1</v>
      </c>
      <c r="H126" s="34">
        <v>2006</v>
      </c>
      <c r="I126" s="33">
        <v>2011</v>
      </c>
      <c r="J126" s="65">
        <v>2031</v>
      </c>
      <c r="K126" s="35">
        <v>10</v>
      </c>
      <c r="L126" s="32">
        <v>0</v>
      </c>
      <c r="M126" s="32">
        <v>0.1</v>
      </c>
      <c r="N126" s="32">
        <v>0.05</v>
      </c>
      <c r="O126" s="32">
        <v>0.85</v>
      </c>
      <c r="P126" s="36">
        <v>0.875</v>
      </c>
      <c r="Q126" s="37">
        <v>0.86250000000000004</v>
      </c>
      <c r="R126" s="38">
        <v>122</v>
      </c>
      <c r="S126" s="39">
        <v>0</v>
      </c>
      <c r="T126" s="39">
        <v>122</v>
      </c>
      <c r="U126" s="39">
        <v>105.22500000000001</v>
      </c>
      <c r="V126" s="40">
        <v>16.774999999999991</v>
      </c>
      <c r="W126" s="41">
        <f>IFERROR(Table1[[#This Row],[DC Capex (Inflated)]]/Table1[[#This Row],[Total capital cost Incl subsidies (Inflated)]],0)</f>
        <v>0.86250000000000004</v>
      </c>
      <c r="X126" s="42">
        <f>IFERROR(Table1[[#This Row],[Rates Loan (Inflated)]]/Table1[[#This Row],[Total capital cost Incl subsidies (Inflated)]],0)</f>
        <v>0.13749999999999993</v>
      </c>
      <c r="Y126" s="43">
        <f>IFERROR(Table1[[#This Row],[Subsidies (Uninflated)]]/Table1[[#This Row],[Total capital cost Incl subsidies (Inflated)]],0)</f>
        <v>0</v>
      </c>
      <c r="Z126" s="10"/>
    </row>
    <row r="127" spans="1:26" ht="23.25" x14ac:dyDescent="0.35">
      <c r="A127" s="32" t="s">
        <v>536</v>
      </c>
      <c r="B127" s="56" t="s">
        <v>535</v>
      </c>
      <c r="C127" s="53" t="s">
        <v>44</v>
      </c>
      <c r="D127" s="65" t="s">
        <v>397</v>
      </c>
      <c r="E127" s="65" t="s">
        <v>20</v>
      </c>
      <c r="F127" s="60" t="s">
        <v>59</v>
      </c>
      <c r="G127" s="70">
        <v>0.95</v>
      </c>
      <c r="H127" s="34">
        <v>2006</v>
      </c>
      <c r="I127" s="33">
        <v>2010</v>
      </c>
      <c r="J127" s="65">
        <v>2031</v>
      </c>
      <c r="K127" s="35">
        <v>10</v>
      </c>
      <c r="L127" s="32">
        <v>0</v>
      </c>
      <c r="M127" s="32">
        <v>0.1</v>
      </c>
      <c r="N127" s="32">
        <v>0</v>
      </c>
      <c r="O127" s="32">
        <v>0.9</v>
      </c>
      <c r="P127" s="36">
        <v>0.875</v>
      </c>
      <c r="Q127" s="37">
        <v>0.88749999999999996</v>
      </c>
      <c r="R127" s="38">
        <v>620.35</v>
      </c>
      <c r="S127" s="39">
        <v>0</v>
      </c>
      <c r="T127" s="39">
        <v>620.35</v>
      </c>
      <c r="U127" s="39">
        <v>550.56062499999996</v>
      </c>
      <c r="V127" s="40">
        <v>69.789375000000064</v>
      </c>
      <c r="W127" s="41">
        <f>IFERROR(Table1[[#This Row],[DC Capex (Inflated)]]/Table1[[#This Row],[Total capital cost Incl subsidies (Inflated)]],0)</f>
        <v>0.88749999999999996</v>
      </c>
      <c r="X127" s="42">
        <f>IFERROR(Table1[[#This Row],[Rates Loan (Inflated)]]/Table1[[#This Row],[Total capital cost Incl subsidies (Inflated)]],0)</f>
        <v>0.1125000000000001</v>
      </c>
      <c r="Y127" s="43">
        <f>IFERROR(Table1[[#This Row],[Subsidies (Uninflated)]]/Table1[[#This Row],[Total capital cost Incl subsidies (Inflated)]],0)</f>
        <v>0</v>
      </c>
      <c r="Z127" s="10"/>
    </row>
    <row r="128" spans="1:26" ht="23.25" x14ac:dyDescent="0.35">
      <c r="A128" s="32" t="s">
        <v>1313</v>
      </c>
      <c r="B128" s="56" t="s">
        <v>1314</v>
      </c>
      <c r="C128" s="53"/>
      <c r="D128" s="65" t="s">
        <v>397</v>
      </c>
      <c r="E128" s="65" t="s">
        <v>20</v>
      </c>
      <c r="F128" s="60" t="s">
        <v>59</v>
      </c>
      <c r="G128" s="70">
        <v>1</v>
      </c>
      <c r="H128" s="34">
        <v>2006</v>
      </c>
      <c r="I128" s="33">
        <v>2021</v>
      </c>
      <c r="J128" s="65">
        <v>2031</v>
      </c>
      <c r="K128" s="35">
        <v>30</v>
      </c>
      <c r="L128" s="32">
        <v>0</v>
      </c>
      <c r="M128" s="32">
        <v>0.1</v>
      </c>
      <c r="N128" s="32">
        <v>0.05</v>
      </c>
      <c r="O128" s="32">
        <v>0.85</v>
      </c>
      <c r="P128" s="36">
        <v>0.875</v>
      </c>
      <c r="Q128" s="37">
        <v>0.86250000000000004</v>
      </c>
      <c r="R128" s="38">
        <v>3581.1550500000003</v>
      </c>
      <c r="S128" s="39">
        <v>0</v>
      </c>
      <c r="T128" s="39">
        <v>3581.1550500000003</v>
      </c>
      <c r="U128" s="39">
        <v>3088.7462306250009</v>
      </c>
      <c r="V128" s="40">
        <v>492.40881937499972</v>
      </c>
      <c r="W128" s="41">
        <f>IFERROR(Table1[[#This Row],[DC Capex (Inflated)]]/Table1[[#This Row],[Total capital cost Incl subsidies (Inflated)]],0)</f>
        <v>0.86250000000000016</v>
      </c>
      <c r="X128" s="42">
        <f>IFERROR(Table1[[#This Row],[Rates Loan (Inflated)]]/Table1[[#This Row],[Total capital cost Incl subsidies (Inflated)]],0)</f>
        <v>0.1374999999999999</v>
      </c>
      <c r="Y128" s="43">
        <f>IFERROR(Table1[[#This Row],[Subsidies (Uninflated)]]/Table1[[#This Row],[Total capital cost Incl subsidies (Inflated)]],0)</f>
        <v>0</v>
      </c>
      <c r="Z128" s="10"/>
    </row>
    <row r="129" spans="1:26" ht="23.25" x14ac:dyDescent="0.35">
      <c r="A129" s="32" t="s">
        <v>1784</v>
      </c>
      <c r="B129" s="56" t="s">
        <v>1754</v>
      </c>
      <c r="C129" s="53"/>
      <c r="D129" s="65" t="s">
        <v>397</v>
      </c>
      <c r="E129" s="65" t="s">
        <v>20</v>
      </c>
      <c r="F129" s="60" t="s">
        <v>59</v>
      </c>
      <c r="G129" s="70">
        <v>0.4</v>
      </c>
      <c r="H129" s="34">
        <v>2006</v>
      </c>
      <c r="I129" s="33">
        <v>2019</v>
      </c>
      <c r="J129" s="65">
        <v>2031</v>
      </c>
      <c r="K129" s="35">
        <v>30</v>
      </c>
      <c r="L129" s="32">
        <v>0</v>
      </c>
      <c r="M129" s="32">
        <v>0.1</v>
      </c>
      <c r="N129" s="32">
        <v>0.1</v>
      </c>
      <c r="O129" s="32">
        <v>0.8</v>
      </c>
      <c r="P129" s="36">
        <v>0.88</v>
      </c>
      <c r="Q129" s="37">
        <v>0.84000000000000008</v>
      </c>
      <c r="R129" s="38">
        <v>96.799999999999983</v>
      </c>
      <c r="S129" s="39">
        <v>0</v>
      </c>
      <c r="T129" s="39">
        <v>96.799999999999983</v>
      </c>
      <c r="U129" s="39">
        <v>81.311999999999998</v>
      </c>
      <c r="V129" s="40">
        <v>15.487999999999989</v>
      </c>
      <c r="W129" s="41">
        <f>IFERROR(Table1[[#This Row],[DC Capex (Inflated)]]/Table1[[#This Row],[Total capital cost Incl subsidies (Inflated)]],0)</f>
        <v>0.84000000000000008</v>
      </c>
      <c r="X129" s="42">
        <f>IFERROR(Table1[[#This Row],[Rates Loan (Inflated)]]/Table1[[#This Row],[Total capital cost Incl subsidies (Inflated)]],0)</f>
        <v>0.15999999999999992</v>
      </c>
      <c r="Y129" s="43">
        <f>IFERROR(Table1[[#This Row],[Subsidies (Uninflated)]]/Table1[[#This Row],[Total capital cost Incl subsidies (Inflated)]],0)</f>
        <v>0</v>
      </c>
      <c r="Z129" s="10"/>
    </row>
    <row r="130" spans="1:26" ht="23.25" x14ac:dyDescent="0.35">
      <c r="A130" s="32" t="s">
        <v>1787</v>
      </c>
      <c r="B130" s="56" t="s">
        <v>1260</v>
      </c>
      <c r="C130" s="53"/>
      <c r="D130" s="65" t="s">
        <v>397</v>
      </c>
      <c r="E130" s="65" t="s">
        <v>20</v>
      </c>
      <c r="F130" s="60" t="s">
        <v>59</v>
      </c>
      <c r="G130" s="70">
        <v>0.4</v>
      </c>
      <c r="H130" s="34">
        <v>2006</v>
      </c>
      <c r="I130" s="33">
        <v>2020</v>
      </c>
      <c r="J130" s="65">
        <v>2031</v>
      </c>
      <c r="K130" s="35">
        <v>30</v>
      </c>
      <c r="L130" s="32">
        <v>0</v>
      </c>
      <c r="M130" s="32">
        <v>0.1</v>
      </c>
      <c r="N130" s="32">
        <v>0.1</v>
      </c>
      <c r="O130" s="32">
        <v>0.8</v>
      </c>
      <c r="P130" s="36">
        <v>0.88</v>
      </c>
      <c r="Q130" s="37">
        <v>0.84000000000000008</v>
      </c>
      <c r="R130" s="38">
        <v>0.81739200000000012</v>
      </c>
      <c r="S130" s="39">
        <v>0</v>
      </c>
      <c r="T130" s="39">
        <v>0.81739200000000012</v>
      </c>
      <c r="U130" s="39">
        <v>0.68660928000000021</v>
      </c>
      <c r="V130" s="40">
        <v>0.13078271999999991</v>
      </c>
      <c r="W130" s="41">
        <f>IFERROR(Table1[[#This Row],[DC Capex (Inflated)]]/Table1[[#This Row],[Total capital cost Incl subsidies (Inflated)]],0)</f>
        <v>0.84000000000000019</v>
      </c>
      <c r="X130" s="42">
        <f>IFERROR(Table1[[#This Row],[Rates Loan (Inflated)]]/Table1[[#This Row],[Total capital cost Incl subsidies (Inflated)]],0)</f>
        <v>0.15999999999999986</v>
      </c>
      <c r="Y130" s="43">
        <f>IFERROR(Table1[[#This Row],[Subsidies (Uninflated)]]/Table1[[#This Row],[Total capital cost Incl subsidies (Inflated)]],0)</f>
        <v>0</v>
      </c>
      <c r="Z130" s="10"/>
    </row>
    <row r="131" spans="1:26" ht="23.25" x14ac:dyDescent="0.35">
      <c r="A131" s="32" t="s">
        <v>543</v>
      </c>
      <c r="B131" s="56" t="s">
        <v>545</v>
      </c>
      <c r="C131" s="53" t="s">
        <v>546</v>
      </c>
      <c r="D131" s="65" t="s">
        <v>544</v>
      </c>
      <c r="E131" s="65" t="s">
        <v>20</v>
      </c>
      <c r="F131" s="60" t="s">
        <v>19</v>
      </c>
      <c r="G131" s="70">
        <v>5.8823529411764705E-2</v>
      </c>
      <c r="H131" s="34">
        <v>2006</v>
      </c>
      <c r="I131" s="33">
        <v>2015</v>
      </c>
      <c r="J131" s="65">
        <v>2031</v>
      </c>
      <c r="K131" s="35">
        <v>30</v>
      </c>
      <c r="L131" s="32">
        <v>0</v>
      </c>
      <c r="M131" s="32">
        <v>0.1</v>
      </c>
      <c r="N131" s="32">
        <v>0.05</v>
      </c>
      <c r="O131" s="32">
        <v>0.85</v>
      </c>
      <c r="P131" s="36">
        <v>0.875</v>
      </c>
      <c r="Q131" s="37">
        <v>0.86250000000000004</v>
      </c>
      <c r="R131" s="38">
        <v>50.901614705882352</v>
      </c>
      <c r="S131" s="39">
        <v>0</v>
      </c>
      <c r="T131" s="39">
        <v>50.901614705882352</v>
      </c>
      <c r="U131" s="39">
        <v>43.90264268382353</v>
      </c>
      <c r="V131" s="40">
        <v>6.9989720220588207</v>
      </c>
      <c r="W131" s="41">
        <f>IFERROR(Table1[[#This Row],[DC Capex (Inflated)]]/Table1[[#This Row],[Total capital cost Incl subsidies (Inflated)]],0)</f>
        <v>0.86250000000000004</v>
      </c>
      <c r="X131" s="42">
        <f>IFERROR(Table1[[#This Row],[Rates Loan (Inflated)]]/Table1[[#This Row],[Total capital cost Incl subsidies (Inflated)]],0)</f>
        <v>0.13749999999999996</v>
      </c>
      <c r="Y131" s="43">
        <f>IFERROR(Table1[[#This Row],[Subsidies (Uninflated)]]/Table1[[#This Row],[Total capital cost Incl subsidies (Inflated)]],0)</f>
        <v>0</v>
      </c>
      <c r="Z131" s="10"/>
    </row>
    <row r="132" spans="1:26" ht="23.25" x14ac:dyDescent="0.35">
      <c r="A132" s="32" t="s">
        <v>2369</v>
      </c>
      <c r="B132" s="56" t="s">
        <v>2370</v>
      </c>
      <c r="C132" s="53"/>
      <c r="D132" s="65" t="s">
        <v>544</v>
      </c>
      <c r="E132" s="65" t="s">
        <v>20</v>
      </c>
      <c r="F132" s="60" t="s">
        <v>19</v>
      </c>
      <c r="G132" s="70">
        <v>2.7400000000000001E-2</v>
      </c>
      <c r="H132" s="34">
        <v>2006</v>
      </c>
      <c r="I132" s="33">
        <v>2019</v>
      </c>
      <c r="J132" s="65">
        <v>2031</v>
      </c>
      <c r="K132" s="35">
        <v>20</v>
      </c>
      <c r="L132" s="32">
        <v>0</v>
      </c>
      <c r="M132" s="32">
        <v>0.1</v>
      </c>
      <c r="N132" s="32">
        <v>0</v>
      </c>
      <c r="O132" s="32">
        <v>0.9</v>
      </c>
      <c r="P132" s="36">
        <v>0.88</v>
      </c>
      <c r="Q132" s="37">
        <v>0.89</v>
      </c>
      <c r="R132" s="38">
        <v>10.642949119999999</v>
      </c>
      <c r="S132" s="39">
        <v>2.8861126920000002</v>
      </c>
      <c r="T132" s="39">
        <v>7.7568364280000015</v>
      </c>
      <c r="U132" s="39">
        <v>6.9035844209200006</v>
      </c>
      <c r="V132" s="40">
        <v>0.85325200707999982</v>
      </c>
      <c r="W132" s="41">
        <f>IFERROR(Table1[[#This Row],[DC Capex (Inflated)]]/Table1[[#This Row],[Total capital cost Incl subsidies (Inflated)]],0)</f>
        <v>0.64865333312051021</v>
      </c>
      <c r="X132" s="42">
        <f>IFERROR(Table1[[#This Row],[Rates Loan (Inflated)]]/Table1[[#This Row],[Total capital cost Incl subsidies (Inflated)]],0)</f>
        <v>8.0170636677815849E-2</v>
      </c>
      <c r="Y132" s="43">
        <f>IFERROR(Table1[[#This Row],[Subsidies (Uninflated)]]/Table1[[#This Row],[Total capital cost Incl subsidies (Inflated)]],0)</f>
        <v>0.27117603020167408</v>
      </c>
      <c r="Z132" s="10"/>
    </row>
    <row r="133" spans="1:26" ht="23.25" x14ac:dyDescent="0.35">
      <c r="A133" s="32" t="s">
        <v>1336</v>
      </c>
      <c r="B133" s="56" t="s">
        <v>1337</v>
      </c>
      <c r="C133" s="53"/>
      <c r="D133" s="65" t="s">
        <v>544</v>
      </c>
      <c r="E133" s="65" t="s">
        <v>20</v>
      </c>
      <c r="F133" s="60" t="s">
        <v>19</v>
      </c>
      <c r="G133" s="70">
        <v>2.7400000000000001E-2</v>
      </c>
      <c r="H133" s="34">
        <v>2006</v>
      </c>
      <c r="I133" s="33">
        <v>2021</v>
      </c>
      <c r="J133" s="65">
        <v>2031</v>
      </c>
      <c r="K133" s="35">
        <v>30</v>
      </c>
      <c r="L133" s="32">
        <v>0</v>
      </c>
      <c r="M133" s="32">
        <v>0.30499999999999999</v>
      </c>
      <c r="N133" s="32">
        <v>0</v>
      </c>
      <c r="O133" s="32">
        <v>0.69500000000000006</v>
      </c>
      <c r="P133" s="36">
        <v>0.875</v>
      </c>
      <c r="Q133" s="37">
        <v>0.78500000000000003</v>
      </c>
      <c r="R133" s="38">
        <v>88.80810430599999</v>
      </c>
      <c r="S133" s="39">
        <v>0</v>
      </c>
      <c r="T133" s="39">
        <v>88.80810430599999</v>
      </c>
      <c r="U133" s="39">
        <v>69.714361880210006</v>
      </c>
      <c r="V133" s="40">
        <v>19.093742425789994</v>
      </c>
      <c r="W133" s="41">
        <f>IFERROR(Table1[[#This Row],[DC Capex (Inflated)]]/Table1[[#This Row],[Total capital cost Incl subsidies (Inflated)]],0)</f>
        <v>0.78500000000000014</v>
      </c>
      <c r="X133" s="42">
        <f>IFERROR(Table1[[#This Row],[Rates Loan (Inflated)]]/Table1[[#This Row],[Total capital cost Incl subsidies (Inflated)]],0)</f>
        <v>0.21499999999999997</v>
      </c>
      <c r="Y133" s="43">
        <f>IFERROR(Table1[[#This Row],[Subsidies (Uninflated)]]/Table1[[#This Row],[Total capital cost Incl subsidies (Inflated)]],0)</f>
        <v>0</v>
      </c>
      <c r="Z133" s="10"/>
    </row>
    <row r="134" spans="1:26" ht="23.25" x14ac:dyDescent="0.35">
      <c r="A134" s="32" t="s">
        <v>2085</v>
      </c>
      <c r="B134" s="56" t="s">
        <v>1353</v>
      </c>
      <c r="C134" s="53" t="s">
        <v>1354</v>
      </c>
      <c r="D134" s="65" t="s">
        <v>544</v>
      </c>
      <c r="E134" s="65" t="s">
        <v>20</v>
      </c>
      <c r="F134" s="60" t="s">
        <v>19</v>
      </c>
      <c r="G134" s="70">
        <v>2.7400000000000001E-2</v>
      </c>
      <c r="H134" s="34">
        <v>2006</v>
      </c>
      <c r="I134" s="33">
        <v>2021</v>
      </c>
      <c r="J134" s="65">
        <v>2034</v>
      </c>
      <c r="K134" s="35">
        <v>30</v>
      </c>
      <c r="L134" s="32">
        <v>0</v>
      </c>
      <c r="M134" s="32">
        <v>0.1</v>
      </c>
      <c r="N134" s="32">
        <v>0</v>
      </c>
      <c r="O134" s="32">
        <v>0.9</v>
      </c>
      <c r="P134" s="36">
        <v>0.875</v>
      </c>
      <c r="Q134" s="37">
        <v>0.88749999999999996</v>
      </c>
      <c r="R134" s="38">
        <v>299.73468434569435</v>
      </c>
      <c r="S134" s="39">
        <v>0</v>
      </c>
      <c r="T134" s="39">
        <v>299.73468434569435</v>
      </c>
      <c r="U134" s="39">
        <v>266.01453235680373</v>
      </c>
      <c r="V134" s="40">
        <v>33.72015198889062</v>
      </c>
      <c r="W134" s="41">
        <f>IFERROR(Table1[[#This Row],[DC Capex (Inflated)]]/Table1[[#This Row],[Total capital cost Incl subsidies (Inflated)]],0)</f>
        <v>0.88749999999999996</v>
      </c>
      <c r="X134" s="42">
        <f>IFERROR(Table1[[#This Row],[Rates Loan (Inflated)]]/Table1[[#This Row],[Total capital cost Incl subsidies (Inflated)]],0)</f>
        <v>0.11250000000000002</v>
      </c>
      <c r="Y134" s="43">
        <f>IFERROR(Table1[[#This Row],[Subsidies (Uninflated)]]/Table1[[#This Row],[Total capital cost Incl subsidies (Inflated)]],0)</f>
        <v>0</v>
      </c>
      <c r="Z134" s="10"/>
    </row>
    <row r="135" spans="1:26" ht="46.5" x14ac:dyDescent="0.35">
      <c r="A135" s="32" t="s">
        <v>2051</v>
      </c>
      <c r="B135" s="56" t="s">
        <v>2052</v>
      </c>
      <c r="C135" s="53"/>
      <c r="D135" s="65" t="s">
        <v>544</v>
      </c>
      <c r="E135" s="65" t="s">
        <v>20</v>
      </c>
      <c r="F135" s="60" t="s">
        <v>19</v>
      </c>
      <c r="G135" s="70">
        <v>2.7400000000000001E-2</v>
      </c>
      <c r="H135" s="34">
        <v>2006</v>
      </c>
      <c r="I135" s="33">
        <v>2025</v>
      </c>
      <c r="J135" s="65">
        <v>2034</v>
      </c>
      <c r="K135" s="35">
        <v>30</v>
      </c>
      <c r="L135" s="32">
        <v>0</v>
      </c>
      <c r="M135" s="32">
        <v>0.70500000000000007</v>
      </c>
      <c r="N135" s="32">
        <v>0</v>
      </c>
      <c r="O135" s="32">
        <v>0.29499999999999993</v>
      </c>
      <c r="P135" s="36">
        <v>0.63</v>
      </c>
      <c r="Q135" s="37">
        <v>0.46249999999999997</v>
      </c>
      <c r="R135" s="38">
        <v>481.86598372044102</v>
      </c>
      <c r="S135" s="39">
        <v>0</v>
      </c>
      <c r="T135" s="39">
        <v>481.86598372044102</v>
      </c>
      <c r="U135" s="39">
        <v>222.86301747070394</v>
      </c>
      <c r="V135" s="40">
        <v>259.00296624973703</v>
      </c>
      <c r="W135" s="41">
        <f>IFERROR(Table1[[#This Row],[DC Capex (Inflated)]]/Table1[[#This Row],[Total capital cost Incl subsidies (Inflated)]],0)</f>
        <v>0.46249999999999991</v>
      </c>
      <c r="X135" s="42">
        <f>IFERROR(Table1[[#This Row],[Rates Loan (Inflated)]]/Table1[[#This Row],[Total capital cost Incl subsidies (Inflated)]],0)</f>
        <v>0.53749999999999998</v>
      </c>
      <c r="Y135" s="43">
        <f>IFERROR(Table1[[#This Row],[Subsidies (Uninflated)]]/Table1[[#This Row],[Total capital cost Incl subsidies (Inflated)]],0)</f>
        <v>0</v>
      </c>
      <c r="Z135" s="10"/>
    </row>
    <row r="136" spans="1:26" ht="23.25" x14ac:dyDescent="0.35">
      <c r="A136" s="32" t="s">
        <v>2293</v>
      </c>
      <c r="B136" s="56" t="s">
        <v>1315</v>
      </c>
      <c r="C136" s="53" t="s">
        <v>1316</v>
      </c>
      <c r="D136" s="65" t="s">
        <v>544</v>
      </c>
      <c r="E136" s="65" t="s">
        <v>20</v>
      </c>
      <c r="F136" s="60" t="s">
        <v>19</v>
      </c>
      <c r="G136" s="70">
        <v>1</v>
      </c>
      <c r="H136" s="34">
        <v>2006</v>
      </c>
      <c r="I136" s="33">
        <v>2025</v>
      </c>
      <c r="J136" s="65">
        <v>2034</v>
      </c>
      <c r="K136" s="35">
        <v>30</v>
      </c>
      <c r="L136" s="32">
        <v>0</v>
      </c>
      <c r="M136" s="32">
        <v>0.70500000000000007</v>
      </c>
      <c r="N136" s="32">
        <v>0</v>
      </c>
      <c r="O136" s="32">
        <v>0.29499999999999993</v>
      </c>
      <c r="P136" s="36">
        <v>0.38</v>
      </c>
      <c r="Q136" s="37">
        <v>0.33749999999999997</v>
      </c>
      <c r="R136" s="38">
        <v>592.20447412641784</v>
      </c>
      <c r="S136" s="39">
        <v>0</v>
      </c>
      <c r="T136" s="39">
        <v>592.20447412641784</v>
      </c>
      <c r="U136" s="39">
        <v>199.869010017666</v>
      </c>
      <c r="V136" s="40">
        <v>392.33546410875181</v>
      </c>
      <c r="W136" s="41">
        <f>IFERROR(Table1[[#This Row],[DC Capex (Inflated)]]/Table1[[#This Row],[Total capital cost Incl subsidies (Inflated)]],0)</f>
        <v>0.33749999999999997</v>
      </c>
      <c r="X136" s="42">
        <f>IFERROR(Table1[[#This Row],[Rates Loan (Inflated)]]/Table1[[#This Row],[Total capital cost Incl subsidies (Inflated)]],0)</f>
        <v>0.66249999999999998</v>
      </c>
      <c r="Y136" s="43">
        <f>IFERROR(Table1[[#This Row],[Subsidies (Uninflated)]]/Table1[[#This Row],[Total capital cost Incl subsidies (Inflated)]],0)</f>
        <v>0</v>
      </c>
      <c r="Z136" s="10"/>
    </row>
    <row r="137" spans="1:26" ht="46.5" x14ac:dyDescent="0.35">
      <c r="A137" s="32" t="s">
        <v>2041</v>
      </c>
      <c r="B137" s="56" t="s">
        <v>2037</v>
      </c>
      <c r="C137" s="53" t="s">
        <v>1316</v>
      </c>
      <c r="D137" s="65" t="s">
        <v>544</v>
      </c>
      <c r="E137" s="65" t="s">
        <v>20</v>
      </c>
      <c r="F137" s="60" t="s">
        <v>19</v>
      </c>
      <c r="G137" s="70">
        <v>7.0000000000000007E-2</v>
      </c>
      <c r="H137" s="34">
        <v>2006</v>
      </c>
      <c r="I137" s="33">
        <v>2025</v>
      </c>
      <c r="J137" s="65">
        <v>2034</v>
      </c>
      <c r="K137" s="35">
        <v>30</v>
      </c>
      <c r="L137" s="32">
        <v>0</v>
      </c>
      <c r="M137" s="32">
        <v>0.70500000000000007</v>
      </c>
      <c r="N137" s="32">
        <v>0</v>
      </c>
      <c r="O137" s="32">
        <v>0.29499999999999993</v>
      </c>
      <c r="P137" s="36">
        <v>0.38</v>
      </c>
      <c r="Q137" s="37">
        <v>0.33749999999999997</v>
      </c>
      <c r="R137" s="38">
        <v>1186.0558284718104</v>
      </c>
      <c r="S137" s="39">
        <v>0</v>
      </c>
      <c r="T137" s="39">
        <v>1186.0558284718104</v>
      </c>
      <c r="U137" s="39">
        <v>400.29384210923592</v>
      </c>
      <c r="V137" s="40">
        <v>785.76198636257448</v>
      </c>
      <c r="W137" s="41">
        <f>IFERROR(Table1[[#This Row],[DC Capex (Inflated)]]/Table1[[#This Row],[Total capital cost Incl subsidies (Inflated)]],0)</f>
        <v>0.33749999999999991</v>
      </c>
      <c r="X137" s="42">
        <f>IFERROR(Table1[[#This Row],[Rates Loan (Inflated)]]/Table1[[#This Row],[Total capital cost Incl subsidies (Inflated)]],0)</f>
        <v>0.66250000000000009</v>
      </c>
      <c r="Y137" s="43">
        <f>IFERROR(Table1[[#This Row],[Subsidies (Uninflated)]]/Table1[[#This Row],[Total capital cost Incl subsidies (Inflated)]],0)</f>
        <v>0</v>
      </c>
      <c r="Z137" s="10"/>
    </row>
    <row r="138" spans="1:26" ht="46.5" x14ac:dyDescent="0.35">
      <c r="A138" s="32" t="s">
        <v>2026</v>
      </c>
      <c r="B138" s="56" t="s">
        <v>2027</v>
      </c>
      <c r="C138" s="53"/>
      <c r="D138" s="65" t="s">
        <v>544</v>
      </c>
      <c r="E138" s="65" t="s">
        <v>20</v>
      </c>
      <c r="F138" s="60" t="s">
        <v>19</v>
      </c>
      <c r="G138" s="70">
        <v>7.0000000000000007E-2</v>
      </c>
      <c r="H138" s="34">
        <v>2006</v>
      </c>
      <c r="I138" s="33">
        <v>2026</v>
      </c>
      <c r="J138" s="65">
        <v>2034</v>
      </c>
      <c r="K138" s="35">
        <v>30</v>
      </c>
      <c r="L138" s="32">
        <v>0</v>
      </c>
      <c r="M138" s="32">
        <v>0.505</v>
      </c>
      <c r="N138" s="32">
        <v>0</v>
      </c>
      <c r="O138" s="32">
        <v>0.495</v>
      </c>
      <c r="P138" s="36">
        <v>0.63</v>
      </c>
      <c r="Q138" s="37">
        <v>0.5625</v>
      </c>
      <c r="R138" s="38">
        <v>1854.5805000451885</v>
      </c>
      <c r="S138" s="39">
        <v>0</v>
      </c>
      <c r="T138" s="39">
        <v>1854.5805000451885</v>
      </c>
      <c r="U138" s="39">
        <v>1043.2015312754183</v>
      </c>
      <c r="V138" s="40">
        <v>811.37896876976981</v>
      </c>
      <c r="W138" s="41">
        <f>IFERROR(Table1[[#This Row],[DC Capex (Inflated)]]/Table1[[#This Row],[Total capital cost Incl subsidies (Inflated)]],0)</f>
        <v>0.56249999999999989</v>
      </c>
      <c r="X138" s="42">
        <f>IFERROR(Table1[[#This Row],[Rates Loan (Inflated)]]/Table1[[#This Row],[Total capital cost Incl subsidies (Inflated)]],0)</f>
        <v>0.43749999999999989</v>
      </c>
      <c r="Y138" s="43">
        <f>IFERROR(Table1[[#This Row],[Subsidies (Uninflated)]]/Table1[[#This Row],[Total capital cost Incl subsidies (Inflated)]],0)</f>
        <v>0</v>
      </c>
      <c r="Z138" s="10"/>
    </row>
    <row r="139" spans="1:26" ht="23.25" x14ac:dyDescent="0.35">
      <c r="A139" s="32" t="s">
        <v>2017</v>
      </c>
      <c r="B139" s="56" t="s">
        <v>2018</v>
      </c>
      <c r="C139" s="53"/>
      <c r="D139" s="65" t="s">
        <v>544</v>
      </c>
      <c r="E139" s="65" t="s">
        <v>20</v>
      </c>
      <c r="F139" s="60" t="s">
        <v>19</v>
      </c>
      <c r="G139" s="70">
        <v>7.2999999999999995E-2</v>
      </c>
      <c r="H139" s="34">
        <v>2006</v>
      </c>
      <c r="I139" s="33">
        <v>2028</v>
      </c>
      <c r="J139" s="65">
        <v>2034</v>
      </c>
      <c r="K139" s="35">
        <v>30</v>
      </c>
      <c r="L139" s="32">
        <v>0.05</v>
      </c>
      <c r="M139" s="32">
        <v>0.505</v>
      </c>
      <c r="N139" s="32">
        <v>0</v>
      </c>
      <c r="O139" s="32">
        <v>0.44500000000000001</v>
      </c>
      <c r="P139" s="36">
        <v>0.63</v>
      </c>
      <c r="Q139" s="37">
        <v>0.53749999999999998</v>
      </c>
      <c r="R139" s="38">
        <v>4509.3204690008624</v>
      </c>
      <c r="S139" s="39">
        <v>0</v>
      </c>
      <c r="T139" s="39">
        <v>4509.3204690008624</v>
      </c>
      <c r="U139" s="39">
        <v>2423.759752087964</v>
      </c>
      <c r="V139" s="40">
        <v>2085.5607169128994</v>
      </c>
      <c r="W139" s="41">
        <f>IFERROR(Table1[[#This Row],[DC Capex (Inflated)]]/Table1[[#This Row],[Total capital cost Incl subsidies (Inflated)]],0)</f>
        <v>0.53750000000000009</v>
      </c>
      <c r="X139" s="42">
        <f>IFERROR(Table1[[#This Row],[Rates Loan (Inflated)]]/Table1[[#This Row],[Total capital cost Incl subsidies (Inflated)]],0)</f>
        <v>0.46250000000000013</v>
      </c>
      <c r="Y139" s="43">
        <f>IFERROR(Table1[[#This Row],[Subsidies (Uninflated)]]/Table1[[#This Row],[Total capital cost Incl subsidies (Inflated)]],0)</f>
        <v>0</v>
      </c>
      <c r="Z139" s="10"/>
    </row>
    <row r="140" spans="1:26" ht="23.25" x14ac:dyDescent="0.35">
      <c r="A140" s="32" t="s">
        <v>1789</v>
      </c>
      <c r="B140" s="56" t="s">
        <v>1755</v>
      </c>
      <c r="C140" s="53"/>
      <c r="D140" s="65" t="s">
        <v>544</v>
      </c>
      <c r="E140" s="65" t="s">
        <v>20</v>
      </c>
      <c r="F140" s="60" t="s">
        <v>19</v>
      </c>
      <c r="G140" s="70">
        <v>2.7400000000000001E-2</v>
      </c>
      <c r="H140" s="34">
        <v>2006</v>
      </c>
      <c r="I140" s="33">
        <v>2019</v>
      </c>
      <c r="J140" s="65">
        <v>2031</v>
      </c>
      <c r="K140" s="35">
        <v>25</v>
      </c>
      <c r="L140" s="32">
        <v>0</v>
      </c>
      <c r="M140" s="32">
        <v>0.1</v>
      </c>
      <c r="N140" s="32">
        <v>0</v>
      </c>
      <c r="O140" s="32">
        <v>0.9</v>
      </c>
      <c r="P140" s="36">
        <v>0.88</v>
      </c>
      <c r="Q140" s="37">
        <v>0.89</v>
      </c>
      <c r="R140" s="38">
        <v>12.671931449999999</v>
      </c>
      <c r="S140" s="39">
        <v>0</v>
      </c>
      <c r="T140" s="39">
        <v>12.671931449999999</v>
      </c>
      <c r="U140" s="39">
        <v>11.2780189905</v>
      </c>
      <c r="V140" s="40">
        <v>1.3939124594999996</v>
      </c>
      <c r="W140" s="41">
        <f>IFERROR(Table1[[#This Row],[DC Capex (Inflated)]]/Table1[[#This Row],[Total capital cost Incl subsidies (Inflated)]],0)</f>
        <v>0.89</v>
      </c>
      <c r="X140" s="42">
        <f>IFERROR(Table1[[#This Row],[Rates Loan (Inflated)]]/Table1[[#This Row],[Total capital cost Incl subsidies (Inflated)]],0)</f>
        <v>0.10999999999999999</v>
      </c>
      <c r="Y140" s="43">
        <f>IFERROR(Table1[[#This Row],[Subsidies (Uninflated)]]/Table1[[#This Row],[Total capital cost Incl subsidies (Inflated)]],0)</f>
        <v>0</v>
      </c>
      <c r="Z140" s="10"/>
    </row>
    <row r="141" spans="1:26" ht="23.25" x14ac:dyDescent="0.35">
      <c r="A141" s="32" t="s">
        <v>1790</v>
      </c>
      <c r="B141" s="56" t="s">
        <v>1756</v>
      </c>
      <c r="C141" s="53"/>
      <c r="D141" s="65" t="s">
        <v>544</v>
      </c>
      <c r="E141" s="65" t="s">
        <v>20</v>
      </c>
      <c r="F141" s="60" t="s">
        <v>19</v>
      </c>
      <c r="G141" s="70">
        <v>2.7400000000000001E-2</v>
      </c>
      <c r="H141" s="34">
        <v>2006</v>
      </c>
      <c r="I141" s="33">
        <v>2020</v>
      </c>
      <c r="J141" s="65">
        <v>2031</v>
      </c>
      <c r="K141" s="35">
        <v>25</v>
      </c>
      <c r="L141" s="32">
        <v>0</v>
      </c>
      <c r="M141" s="32">
        <v>0.1</v>
      </c>
      <c r="N141" s="32">
        <v>0</v>
      </c>
      <c r="O141" s="32">
        <v>0.9</v>
      </c>
      <c r="P141" s="36">
        <v>0.88</v>
      </c>
      <c r="Q141" s="37">
        <v>0.89</v>
      </c>
      <c r="R141" s="38">
        <v>2.3290000000000003E-3</v>
      </c>
      <c r="S141" s="39">
        <v>0</v>
      </c>
      <c r="T141" s="39">
        <v>2.3290000000000003E-3</v>
      </c>
      <c r="U141" s="39">
        <v>2.0728100000000005E-3</v>
      </c>
      <c r="V141" s="40">
        <v>2.5618999999999989E-4</v>
      </c>
      <c r="W141" s="41">
        <f>IFERROR(Table1[[#This Row],[DC Capex (Inflated)]]/Table1[[#This Row],[Total capital cost Incl subsidies (Inflated)]],0)</f>
        <v>0.89</v>
      </c>
      <c r="X141" s="42">
        <f>IFERROR(Table1[[#This Row],[Rates Loan (Inflated)]]/Table1[[#This Row],[Total capital cost Incl subsidies (Inflated)]],0)</f>
        <v>0.10999999999999993</v>
      </c>
      <c r="Y141" s="43">
        <f>IFERROR(Table1[[#This Row],[Subsidies (Uninflated)]]/Table1[[#This Row],[Total capital cost Incl subsidies (Inflated)]],0)</f>
        <v>0</v>
      </c>
      <c r="Z141" s="10"/>
    </row>
    <row r="142" spans="1:26" ht="23.25" x14ac:dyDescent="0.35">
      <c r="A142" s="32" t="s">
        <v>1352</v>
      </c>
      <c r="B142" s="56" t="s">
        <v>1930</v>
      </c>
      <c r="C142" s="53"/>
      <c r="D142" s="65" t="s">
        <v>544</v>
      </c>
      <c r="E142" s="65" t="s">
        <v>20</v>
      </c>
      <c r="F142" s="60" t="s">
        <v>19</v>
      </c>
      <c r="G142" s="70">
        <v>2.7400000000000001E-2</v>
      </c>
      <c r="H142" s="34">
        <v>2006</v>
      </c>
      <c r="I142" s="33">
        <v>2019</v>
      </c>
      <c r="J142" s="65">
        <v>2031</v>
      </c>
      <c r="K142" s="35">
        <v>20</v>
      </c>
      <c r="L142" s="32">
        <v>0</v>
      </c>
      <c r="M142" s="32">
        <v>0.1</v>
      </c>
      <c r="N142" s="32">
        <v>0</v>
      </c>
      <c r="O142" s="32">
        <v>0.9</v>
      </c>
      <c r="P142" s="36">
        <v>0.88</v>
      </c>
      <c r="Q142" s="37">
        <v>0.89</v>
      </c>
      <c r="R142" s="38">
        <v>0.75741820000000004</v>
      </c>
      <c r="S142" s="39">
        <v>0</v>
      </c>
      <c r="T142" s="39">
        <v>0.75741820000000004</v>
      </c>
      <c r="U142" s="39">
        <v>0.67410219800000004</v>
      </c>
      <c r="V142" s="40">
        <v>8.3316002E-2</v>
      </c>
      <c r="W142" s="41">
        <f>IFERROR(Table1[[#This Row],[DC Capex (Inflated)]]/Table1[[#This Row],[Total capital cost Incl subsidies (Inflated)]],0)</f>
        <v>0.89</v>
      </c>
      <c r="X142" s="42">
        <f>IFERROR(Table1[[#This Row],[Rates Loan (Inflated)]]/Table1[[#This Row],[Total capital cost Incl subsidies (Inflated)]],0)</f>
        <v>0.11</v>
      </c>
      <c r="Y142" s="43">
        <f>IFERROR(Table1[[#This Row],[Subsidies (Uninflated)]]/Table1[[#This Row],[Total capital cost Incl subsidies (Inflated)]],0)</f>
        <v>0</v>
      </c>
      <c r="Z142" s="10"/>
    </row>
    <row r="143" spans="1:26" ht="23.25" x14ac:dyDescent="0.35">
      <c r="A143" s="32" t="s">
        <v>1791</v>
      </c>
      <c r="B143" s="56" t="s">
        <v>1760</v>
      </c>
      <c r="C143" s="53"/>
      <c r="D143" s="65" t="s">
        <v>544</v>
      </c>
      <c r="E143" s="65" t="s">
        <v>20</v>
      </c>
      <c r="F143" s="60" t="s">
        <v>19</v>
      </c>
      <c r="G143" s="70">
        <v>2.7400000000000001E-2</v>
      </c>
      <c r="H143" s="34">
        <v>2006</v>
      </c>
      <c r="I143" s="33">
        <v>2019</v>
      </c>
      <c r="J143" s="65">
        <v>2031</v>
      </c>
      <c r="K143" s="35">
        <v>25</v>
      </c>
      <c r="L143" s="32">
        <v>0</v>
      </c>
      <c r="M143" s="32">
        <v>0.1</v>
      </c>
      <c r="N143" s="32">
        <v>0</v>
      </c>
      <c r="O143" s="32">
        <v>0.9</v>
      </c>
      <c r="P143" s="36">
        <v>0.88</v>
      </c>
      <c r="Q143" s="37">
        <v>0.89</v>
      </c>
      <c r="R143" s="38">
        <v>15.539935482000001</v>
      </c>
      <c r="S143" s="39">
        <v>0</v>
      </c>
      <c r="T143" s="39">
        <v>15.539935482000001</v>
      </c>
      <c r="U143" s="39">
        <v>13.830542578979999</v>
      </c>
      <c r="V143" s="40">
        <v>1.7093929030200004</v>
      </c>
      <c r="W143" s="41">
        <f>IFERROR(Table1[[#This Row],[DC Capex (Inflated)]]/Table1[[#This Row],[Total capital cost Incl subsidies (Inflated)]],0)</f>
        <v>0.8899999999999999</v>
      </c>
      <c r="X143" s="42">
        <f>IFERROR(Table1[[#This Row],[Rates Loan (Inflated)]]/Table1[[#This Row],[Total capital cost Incl subsidies (Inflated)]],0)</f>
        <v>0.11000000000000001</v>
      </c>
      <c r="Y143" s="43">
        <f>IFERROR(Table1[[#This Row],[Subsidies (Uninflated)]]/Table1[[#This Row],[Total capital cost Incl subsidies (Inflated)]],0)</f>
        <v>0</v>
      </c>
      <c r="Z143" s="10"/>
    </row>
    <row r="144" spans="1:26" ht="23.25" x14ac:dyDescent="0.35">
      <c r="A144" s="32" t="s">
        <v>601</v>
      </c>
      <c r="B144" s="56" t="s">
        <v>602</v>
      </c>
      <c r="C144" s="53" t="s">
        <v>562</v>
      </c>
      <c r="D144" s="65" t="s">
        <v>544</v>
      </c>
      <c r="E144" s="65" t="s">
        <v>20</v>
      </c>
      <c r="F144" s="60" t="s">
        <v>21</v>
      </c>
      <c r="G144" s="70">
        <v>1</v>
      </c>
      <c r="H144" s="34">
        <v>2006</v>
      </c>
      <c r="I144" s="33">
        <v>2007</v>
      </c>
      <c r="J144" s="65">
        <v>2031</v>
      </c>
      <c r="K144" s="35">
        <v>30</v>
      </c>
      <c r="L144" s="32">
        <v>0</v>
      </c>
      <c r="M144" s="32">
        <v>0.1</v>
      </c>
      <c r="N144" s="32">
        <v>0.01</v>
      </c>
      <c r="O144" s="32">
        <v>0.89</v>
      </c>
      <c r="P144" s="36">
        <v>0.875</v>
      </c>
      <c r="Q144" s="37">
        <v>0.88249999999999995</v>
      </c>
      <c r="R144" s="38">
        <v>57.857039999999998</v>
      </c>
      <c r="S144" s="39">
        <v>0</v>
      </c>
      <c r="T144" s="39">
        <v>57.857039999999998</v>
      </c>
      <c r="U144" s="39">
        <v>51.058837799999992</v>
      </c>
      <c r="V144" s="40">
        <v>6.7982022000000057</v>
      </c>
      <c r="W144" s="41">
        <f>IFERROR(Table1[[#This Row],[DC Capex (Inflated)]]/Table1[[#This Row],[Total capital cost Incl subsidies (Inflated)]],0)</f>
        <v>0.88249999999999995</v>
      </c>
      <c r="X144" s="42">
        <f>IFERROR(Table1[[#This Row],[Rates Loan (Inflated)]]/Table1[[#This Row],[Total capital cost Incl subsidies (Inflated)]],0)</f>
        <v>0.1175000000000001</v>
      </c>
      <c r="Y144" s="43">
        <f>IFERROR(Table1[[#This Row],[Subsidies (Uninflated)]]/Table1[[#This Row],[Total capital cost Incl subsidies (Inflated)]],0)</f>
        <v>0</v>
      </c>
      <c r="Z144" s="10"/>
    </row>
    <row r="145" spans="1:26" ht="23.25" x14ac:dyDescent="0.35">
      <c r="A145" s="32" t="s">
        <v>605</v>
      </c>
      <c r="B145" s="56" t="s">
        <v>606</v>
      </c>
      <c r="C145" s="53" t="s">
        <v>562</v>
      </c>
      <c r="D145" s="65" t="s">
        <v>544</v>
      </c>
      <c r="E145" s="65" t="s">
        <v>20</v>
      </c>
      <c r="F145" s="60" t="s">
        <v>21</v>
      </c>
      <c r="G145" s="70">
        <v>1</v>
      </c>
      <c r="H145" s="34">
        <v>2006</v>
      </c>
      <c r="I145" s="33">
        <v>2007</v>
      </c>
      <c r="J145" s="65">
        <v>2031</v>
      </c>
      <c r="K145" s="35">
        <v>30</v>
      </c>
      <c r="L145" s="32">
        <v>0</v>
      </c>
      <c r="M145" s="32">
        <v>0.1</v>
      </c>
      <c r="N145" s="32">
        <v>0.01</v>
      </c>
      <c r="O145" s="32">
        <v>0.89</v>
      </c>
      <c r="P145" s="36">
        <v>0.875</v>
      </c>
      <c r="Q145" s="37">
        <v>0.88249999999999995</v>
      </c>
      <c r="R145" s="38">
        <v>20.760999999999999</v>
      </c>
      <c r="S145" s="39">
        <v>0</v>
      </c>
      <c r="T145" s="39">
        <v>20.760999999999999</v>
      </c>
      <c r="U145" s="39">
        <v>18.321582499999998</v>
      </c>
      <c r="V145" s="40">
        <v>2.4394175000000011</v>
      </c>
      <c r="W145" s="41">
        <f>IFERROR(Table1[[#This Row],[DC Capex (Inflated)]]/Table1[[#This Row],[Total capital cost Incl subsidies (Inflated)]],0)</f>
        <v>0.88249999999999995</v>
      </c>
      <c r="X145" s="42">
        <f>IFERROR(Table1[[#This Row],[Rates Loan (Inflated)]]/Table1[[#This Row],[Total capital cost Incl subsidies (Inflated)]],0)</f>
        <v>0.11750000000000006</v>
      </c>
      <c r="Y145" s="43">
        <f>IFERROR(Table1[[#This Row],[Subsidies (Uninflated)]]/Table1[[#This Row],[Total capital cost Incl subsidies (Inflated)]],0)</f>
        <v>0</v>
      </c>
      <c r="Z145" s="10"/>
    </row>
    <row r="146" spans="1:26" ht="46.5" x14ac:dyDescent="0.35">
      <c r="A146" s="32" t="s">
        <v>1282</v>
      </c>
      <c r="B146" s="56" t="s">
        <v>578</v>
      </c>
      <c r="C146" s="53" t="s">
        <v>562</v>
      </c>
      <c r="D146" s="65" t="s">
        <v>544</v>
      </c>
      <c r="E146" s="65" t="s">
        <v>20</v>
      </c>
      <c r="F146" s="60" t="s">
        <v>21</v>
      </c>
      <c r="G146" s="70">
        <v>1</v>
      </c>
      <c r="H146" s="34">
        <v>2006</v>
      </c>
      <c r="I146" s="33">
        <v>2016</v>
      </c>
      <c r="J146" s="65">
        <v>2031</v>
      </c>
      <c r="K146" s="35">
        <v>30</v>
      </c>
      <c r="L146" s="32">
        <v>0</v>
      </c>
      <c r="M146" s="32">
        <v>0.1</v>
      </c>
      <c r="N146" s="32">
        <v>0.01</v>
      </c>
      <c r="O146" s="32">
        <v>0.89</v>
      </c>
      <c r="P146" s="36">
        <v>0.875</v>
      </c>
      <c r="Q146" s="37">
        <v>0.88249999999999995</v>
      </c>
      <c r="R146" s="38">
        <v>54.512720000000002</v>
      </c>
      <c r="S146" s="39">
        <v>0</v>
      </c>
      <c r="T146" s="39">
        <v>54.512720000000002</v>
      </c>
      <c r="U146" s="39">
        <v>48.107475399999998</v>
      </c>
      <c r="V146" s="40">
        <v>6.405244600000005</v>
      </c>
      <c r="W146" s="41">
        <f>IFERROR(Table1[[#This Row],[DC Capex (Inflated)]]/Table1[[#This Row],[Total capital cost Incl subsidies (Inflated)]],0)</f>
        <v>0.88249999999999995</v>
      </c>
      <c r="X146" s="42">
        <f>IFERROR(Table1[[#This Row],[Rates Loan (Inflated)]]/Table1[[#This Row],[Total capital cost Incl subsidies (Inflated)]],0)</f>
        <v>0.11750000000000009</v>
      </c>
      <c r="Y146" s="43">
        <f>IFERROR(Table1[[#This Row],[Subsidies (Uninflated)]]/Table1[[#This Row],[Total capital cost Incl subsidies (Inflated)]],0)</f>
        <v>0</v>
      </c>
      <c r="Z146" s="10"/>
    </row>
    <row r="147" spans="1:26" ht="23.25" x14ac:dyDescent="0.35">
      <c r="A147" s="32" t="s">
        <v>547</v>
      </c>
      <c r="B147" s="56" t="s">
        <v>545</v>
      </c>
      <c r="C147" s="53" t="s">
        <v>546</v>
      </c>
      <c r="D147" s="65" t="s">
        <v>544</v>
      </c>
      <c r="E147" s="65" t="s">
        <v>20</v>
      </c>
      <c r="F147" s="60" t="s">
        <v>21</v>
      </c>
      <c r="G147" s="70">
        <v>5.8823529411764705E-2</v>
      </c>
      <c r="H147" s="34">
        <v>2006</v>
      </c>
      <c r="I147" s="33">
        <v>2015</v>
      </c>
      <c r="J147" s="65">
        <v>2031</v>
      </c>
      <c r="K147" s="35">
        <v>30</v>
      </c>
      <c r="L147" s="32">
        <v>0</v>
      </c>
      <c r="M147" s="32">
        <v>0.1</v>
      </c>
      <c r="N147" s="32">
        <v>0.05</v>
      </c>
      <c r="O147" s="32">
        <v>0.85</v>
      </c>
      <c r="P147" s="36">
        <v>0.875</v>
      </c>
      <c r="Q147" s="37">
        <v>0.86250000000000004</v>
      </c>
      <c r="R147" s="38">
        <v>50.901614705882352</v>
      </c>
      <c r="S147" s="39">
        <v>0</v>
      </c>
      <c r="T147" s="39">
        <v>50.901614705882352</v>
      </c>
      <c r="U147" s="39">
        <v>43.90264268382353</v>
      </c>
      <c r="V147" s="40">
        <v>6.9989720220588207</v>
      </c>
      <c r="W147" s="41">
        <f>IFERROR(Table1[[#This Row],[DC Capex (Inflated)]]/Table1[[#This Row],[Total capital cost Incl subsidies (Inflated)]],0)</f>
        <v>0.86250000000000004</v>
      </c>
      <c r="X147" s="42">
        <f>IFERROR(Table1[[#This Row],[Rates Loan (Inflated)]]/Table1[[#This Row],[Total capital cost Incl subsidies (Inflated)]],0)</f>
        <v>0.13749999999999996</v>
      </c>
      <c r="Y147" s="43">
        <f>IFERROR(Table1[[#This Row],[Subsidies (Uninflated)]]/Table1[[#This Row],[Total capital cost Incl subsidies (Inflated)]],0)</f>
        <v>0</v>
      </c>
      <c r="Z147" s="10"/>
    </row>
    <row r="148" spans="1:26" ht="23.25" x14ac:dyDescent="0.35">
      <c r="A148" s="32" t="s">
        <v>611</v>
      </c>
      <c r="B148" s="56" t="s">
        <v>612</v>
      </c>
      <c r="C148" s="53" t="s">
        <v>562</v>
      </c>
      <c r="D148" s="65" t="s">
        <v>544</v>
      </c>
      <c r="E148" s="65" t="s">
        <v>20</v>
      </c>
      <c r="F148" s="60" t="s">
        <v>21</v>
      </c>
      <c r="G148" s="70">
        <v>1</v>
      </c>
      <c r="H148" s="34">
        <v>2006</v>
      </c>
      <c r="I148" s="33">
        <v>2007</v>
      </c>
      <c r="J148" s="65">
        <v>2031</v>
      </c>
      <c r="K148" s="35">
        <v>30</v>
      </c>
      <c r="L148" s="32">
        <v>0</v>
      </c>
      <c r="M148" s="32">
        <v>0.1</v>
      </c>
      <c r="N148" s="32">
        <v>0.01</v>
      </c>
      <c r="O148" s="32">
        <v>0.89</v>
      </c>
      <c r="P148" s="36">
        <v>0.875</v>
      </c>
      <c r="Q148" s="37">
        <v>0.88249999999999995</v>
      </c>
      <c r="R148" s="38">
        <v>56.654530000000001</v>
      </c>
      <c r="S148" s="39">
        <v>0</v>
      </c>
      <c r="T148" s="39">
        <v>56.654530000000001</v>
      </c>
      <c r="U148" s="39">
        <v>49.997622724999992</v>
      </c>
      <c r="V148" s="40">
        <v>6.6569072750000062</v>
      </c>
      <c r="W148" s="41">
        <f>IFERROR(Table1[[#This Row],[DC Capex (Inflated)]]/Table1[[#This Row],[Total capital cost Incl subsidies (Inflated)]],0)</f>
        <v>0.88249999999999984</v>
      </c>
      <c r="X148" s="42">
        <f>IFERROR(Table1[[#This Row],[Rates Loan (Inflated)]]/Table1[[#This Row],[Total capital cost Incl subsidies (Inflated)]],0)</f>
        <v>0.1175000000000001</v>
      </c>
      <c r="Y148" s="43">
        <f>IFERROR(Table1[[#This Row],[Subsidies (Uninflated)]]/Table1[[#This Row],[Total capital cost Incl subsidies (Inflated)]],0)</f>
        <v>0</v>
      </c>
      <c r="Z148" s="10"/>
    </row>
    <row r="149" spans="1:26" ht="23.25" x14ac:dyDescent="0.35">
      <c r="A149" s="32" t="s">
        <v>623</v>
      </c>
      <c r="B149" s="56" t="s">
        <v>624</v>
      </c>
      <c r="C149" s="53" t="s">
        <v>562</v>
      </c>
      <c r="D149" s="65" t="s">
        <v>544</v>
      </c>
      <c r="E149" s="65" t="s">
        <v>20</v>
      </c>
      <c r="F149" s="60" t="s">
        <v>21</v>
      </c>
      <c r="G149" s="70">
        <v>1</v>
      </c>
      <c r="H149" s="34">
        <v>2006</v>
      </c>
      <c r="I149" s="33">
        <v>2010</v>
      </c>
      <c r="J149" s="65">
        <v>2031</v>
      </c>
      <c r="K149" s="35">
        <v>30</v>
      </c>
      <c r="L149" s="32">
        <v>0</v>
      </c>
      <c r="M149" s="32">
        <v>0.1</v>
      </c>
      <c r="N149" s="32">
        <v>0.01</v>
      </c>
      <c r="O149" s="32">
        <v>0.89</v>
      </c>
      <c r="P149" s="36">
        <v>0.875</v>
      </c>
      <c r="Q149" s="37">
        <v>0.88249999999999995</v>
      </c>
      <c r="R149" s="38">
        <v>92.917500000000004</v>
      </c>
      <c r="S149" s="39">
        <v>0</v>
      </c>
      <c r="T149" s="39">
        <v>92.917500000000004</v>
      </c>
      <c r="U149" s="39">
        <v>81.999693750000006</v>
      </c>
      <c r="V149" s="40">
        <v>10.917806249999998</v>
      </c>
      <c r="W149" s="41">
        <f>IFERROR(Table1[[#This Row],[DC Capex (Inflated)]]/Table1[[#This Row],[Total capital cost Incl subsidies (Inflated)]],0)</f>
        <v>0.88250000000000006</v>
      </c>
      <c r="X149" s="42">
        <f>IFERROR(Table1[[#This Row],[Rates Loan (Inflated)]]/Table1[[#This Row],[Total capital cost Incl subsidies (Inflated)]],0)</f>
        <v>0.11749999999999998</v>
      </c>
      <c r="Y149" s="43">
        <f>IFERROR(Table1[[#This Row],[Subsidies (Uninflated)]]/Table1[[#This Row],[Total capital cost Incl subsidies (Inflated)]],0)</f>
        <v>0</v>
      </c>
      <c r="Z149" s="10"/>
    </row>
    <row r="150" spans="1:26" ht="23.25" x14ac:dyDescent="0.35">
      <c r="A150" s="32" t="s">
        <v>625</v>
      </c>
      <c r="B150" s="56" t="s">
        <v>626</v>
      </c>
      <c r="C150" s="53" t="s">
        <v>562</v>
      </c>
      <c r="D150" s="65" t="s">
        <v>544</v>
      </c>
      <c r="E150" s="65" t="s">
        <v>20</v>
      </c>
      <c r="F150" s="60" t="s">
        <v>21</v>
      </c>
      <c r="G150" s="70">
        <v>1</v>
      </c>
      <c r="H150" s="34">
        <v>2006</v>
      </c>
      <c r="I150" s="33">
        <v>2009</v>
      </c>
      <c r="J150" s="65">
        <v>2031</v>
      </c>
      <c r="K150" s="35">
        <v>30</v>
      </c>
      <c r="L150" s="32">
        <v>0</v>
      </c>
      <c r="M150" s="32">
        <v>0.1</v>
      </c>
      <c r="N150" s="32">
        <v>0.01</v>
      </c>
      <c r="O150" s="32">
        <v>0.89</v>
      </c>
      <c r="P150" s="36">
        <v>0.875</v>
      </c>
      <c r="Q150" s="37">
        <v>0.88249999999999995</v>
      </c>
      <c r="R150" s="38">
        <v>196.86008999999999</v>
      </c>
      <c r="S150" s="39">
        <v>0</v>
      </c>
      <c r="T150" s="39">
        <v>196.86008999999999</v>
      </c>
      <c r="U150" s="39">
        <v>173.72902942499996</v>
      </c>
      <c r="V150" s="40">
        <v>23.131060575000014</v>
      </c>
      <c r="W150" s="41">
        <f>IFERROR(Table1[[#This Row],[DC Capex (Inflated)]]/Table1[[#This Row],[Total capital cost Incl subsidies (Inflated)]],0)</f>
        <v>0.88249999999999984</v>
      </c>
      <c r="X150" s="42">
        <f>IFERROR(Table1[[#This Row],[Rates Loan (Inflated)]]/Table1[[#This Row],[Total capital cost Incl subsidies (Inflated)]],0)</f>
        <v>0.11750000000000008</v>
      </c>
      <c r="Y150" s="43">
        <f>IFERROR(Table1[[#This Row],[Subsidies (Uninflated)]]/Table1[[#This Row],[Total capital cost Incl subsidies (Inflated)]],0)</f>
        <v>0</v>
      </c>
      <c r="Z150" s="10"/>
    </row>
    <row r="151" spans="1:26" ht="23.25" x14ac:dyDescent="0.35">
      <c r="A151" s="32" t="s">
        <v>637</v>
      </c>
      <c r="B151" s="56" t="s">
        <v>638</v>
      </c>
      <c r="C151" s="53" t="s">
        <v>562</v>
      </c>
      <c r="D151" s="65" t="s">
        <v>544</v>
      </c>
      <c r="E151" s="65" t="s">
        <v>20</v>
      </c>
      <c r="F151" s="60" t="s">
        <v>21</v>
      </c>
      <c r="G151" s="70">
        <v>1</v>
      </c>
      <c r="H151" s="34">
        <v>2006</v>
      </c>
      <c r="I151" s="33">
        <v>2007</v>
      </c>
      <c r="J151" s="65">
        <v>2031</v>
      </c>
      <c r="K151" s="35">
        <v>30</v>
      </c>
      <c r="L151" s="32">
        <v>0</v>
      </c>
      <c r="M151" s="32">
        <v>0.1</v>
      </c>
      <c r="N151" s="32">
        <v>0.01</v>
      </c>
      <c r="O151" s="32">
        <v>0.89</v>
      </c>
      <c r="P151" s="36">
        <v>0.875</v>
      </c>
      <c r="Q151" s="37">
        <v>0.88249999999999995</v>
      </c>
      <c r="R151" s="38">
        <v>14.063649999999999</v>
      </c>
      <c r="S151" s="39">
        <v>0</v>
      </c>
      <c r="T151" s="39">
        <v>14.063649999999999</v>
      </c>
      <c r="U151" s="39">
        <v>12.411171124999999</v>
      </c>
      <c r="V151" s="40">
        <v>1.6524788750000012</v>
      </c>
      <c r="W151" s="41">
        <f>IFERROR(Table1[[#This Row],[DC Capex (Inflated)]]/Table1[[#This Row],[Total capital cost Incl subsidies (Inflated)]],0)</f>
        <v>0.88249999999999995</v>
      </c>
      <c r="X151" s="42">
        <f>IFERROR(Table1[[#This Row],[Rates Loan (Inflated)]]/Table1[[#This Row],[Total capital cost Incl subsidies (Inflated)]],0)</f>
        <v>0.11750000000000009</v>
      </c>
      <c r="Y151" s="43">
        <f>IFERROR(Table1[[#This Row],[Subsidies (Uninflated)]]/Table1[[#This Row],[Total capital cost Incl subsidies (Inflated)]],0)</f>
        <v>0</v>
      </c>
      <c r="Z151" s="10"/>
    </row>
    <row r="152" spans="1:26" ht="23.25" x14ac:dyDescent="0.35">
      <c r="A152" s="32" t="s">
        <v>1278</v>
      </c>
      <c r="B152" s="56" t="s">
        <v>575</v>
      </c>
      <c r="C152" s="53" t="s">
        <v>562</v>
      </c>
      <c r="D152" s="65" t="s">
        <v>544</v>
      </c>
      <c r="E152" s="65" t="s">
        <v>20</v>
      </c>
      <c r="F152" s="60" t="s">
        <v>21</v>
      </c>
      <c r="G152" s="70">
        <v>1</v>
      </c>
      <c r="H152" s="34">
        <v>2006</v>
      </c>
      <c r="I152" s="33">
        <v>2016</v>
      </c>
      <c r="J152" s="65">
        <v>2031</v>
      </c>
      <c r="K152" s="35">
        <v>30</v>
      </c>
      <c r="L152" s="32">
        <v>0.1</v>
      </c>
      <c r="M152" s="32">
        <v>0.1</v>
      </c>
      <c r="N152" s="32">
        <v>0.01</v>
      </c>
      <c r="O152" s="32">
        <v>0.79</v>
      </c>
      <c r="P152" s="36">
        <v>0.875</v>
      </c>
      <c r="Q152" s="37">
        <v>0.83250000000000002</v>
      </c>
      <c r="R152" s="38">
        <v>10.683859999999999</v>
      </c>
      <c r="S152" s="39">
        <v>0</v>
      </c>
      <c r="T152" s="39">
        <v>10.683859999999999</v>
      </c>
      <c r="U152" s="39">
        <v>8.8943134500000003</v>
      </c>
      <c r="V152" s="40">
        <v>1.7895465499999998</v>
      </c>
      <c r="W152" s="41">
        <f>IFERROR(Table1[[#This Row],[DC Capex (Inflated)]]/Table1[[#This Row],[Total capital cost Incl subsidies (Inflated)]],0)</f>
        <v>0.83250000000000013</v>
      </c>
      <c r="X152" s="42">
        <f>IFERROR(Table1[[#This Row],[Rates Loan (Inflated)]]/Table1[[#This Row],[Total capital cost Incl subsidies (Inflated)]],0)</f>
        <v>0.16750000000000001</v>
      </c>
      <c r="Y152" s="43">
        <f>IFERROR(Table1[[#This Row],[Subsidies (Uninflated)]]/Table1[[#This Row],[Total capital cost Incl subsidies (Inflated)]],0)</f>
        <v>0</v>
      </c>
      <c r="Z152" s="10"/>
    </row>
    <row r="153" spans="1:26" ht="23.25" x14ac:dyDescent="0.35">
      <c r="A153" s="32" t="s">
        <v>2371</v>
      </c>
      <c r="B153" s="56" t="s">
        <v>2370</v>
      </c>
      <c r="C153" s="53"/>
      <c r="D153" s="65" t="s">
        <v>544</v>
      </c>
      <c r="E153" s="65" t="s">
        <v>20</v>
      </c>
      <c r="F153" s="60" t="s">
        <v>21</v>
      </c>
      <c r="G153" s="70">
        <v>0.1484</v>
      </c>
      <c r="H153" s="34">
        <v>2006</v>
      </c>
      <c r="I153" s="33">
        <v>2019</v>
      </c>
      <c r="J153" s="65">
        <v>2031</v>
      </c>
      <c r="K153" s="35">
        <v>20</v>
      </c>
      <c r="L153" s="32">
        <v>0</v>
      </c>
      <c r="M153" s="32">
        <v>0.1</v>
      </c>
      <c r="N153" s="32">
        <v>0</v>
      </c>
      <c r="O153" s="32">
        <v>0.9</v>
      </c>
      <c r="P153" s="36">
        <v>0.88</v>
      </c>
      <c r="Q153" s="37">
        <v>0.89</v>
      </c>
      <c r="R153" s="38">
        <v>57.642833920000001</v>
      </c>
      <c r="S153" s="39">
        <v>15.631354872000001</v>
      </c>
      <c r="T153" s="39">
        <v>42.011479047999998</v>
      </c>
      <c r="U153" s="39">
        <v>37.390216352719996</v>
      </c>
      <c r="V153" s="40">
        <v>4.6212626952799978</v>
      </c>
      <c r="W153" s="41">
        <f>IFERROR(Table1[[#This Row],[DC Capex (Inflated)]]/Table1[[#This Row],[Total capital cost Incl subsidies (Inflated)]],0)</f>
        <v>0.64865333312050999</v>
      </c>
      <c r="X153" s="42">
        <f>IFERROR(Table1[[#This Row],[Rates Loan (Inflated)]]/Table1[[#This Row],[Total capital cost Incl subsidies (Inflated)]],0)</f>
        <v>8.0170636677815821E-2</v>
      </c>
      <c r="Y153" s="43">
        <f>IFERROR(Table1[[#This Row],[Subsidies (Uninflated)]]/Table1[[#This Row],[Total capital cost Incl subsidies (Inflated)]],0)</f>
        <v>0.27117603020167402</v>
      </c>
      <c r="Z153" s="10"/>
    </row>
    <row r="154" spans="1:26" ht="23.25" x14ac:dyDescent="0.35">
      <c r="A154" s="32" t="s">
        <v>1338</v>
      </c>
      <c r="B154" s="56" t="s">
        <v>1337</v>
      </c>
      <c r="C154" s="53"/>
      <c r="D154" s="65" t="s">
        <v>544</v>
      </c>
      <c r="E154" s="65" t="s">
        <v>20</v>
      </c>
      <c r="F154" s="60" t="s">
        <v>21</v>
      </c>
      <c r="G154" s="70">
        <v>0.1484</v>
      </c>
      <c r="H154" s="34">
        <v>2006</v>
      </c>
      <c r="I154" s="33">
        <v>2021</v>
      </c>
      <c r="J154" s="65">
        <v>2031</v>
      </c>
      <c r="K154" s="35">
        <v>30</v>
      </c>
      <c r="L154" s="32">
        <v>0</v>
      </c>
      <c r="M154" s="32">
        <v>0.30499999999999999</v>
      </c>
      <c r="N154" s="32">
        <v>0</v>
      </c>
      <c r="O154" s="32">
        <v>0.69500000000000006</v>
      </c>
      <c r="P154" s="36">
        <v>0.875</v>
      </c>
      <c r="Q154" s="37">
        <v>0.78500000000000003</v>
      </c>
      <c r="R154" s="38">
        <v>480.98987879599997</v>
      </c>
      <c r="S154" s="39">
        <v>0</v>
      </c>
      <c r="T154" s="39">
        <v>480.98987879599997</v>
      </c>
      <c r="U154" s="39">
        <v>377.57705485486008</v>
      </c>
      <c r="V154" s="40">
        <v>103.41282394114002</v>
      </c>
      <c r="W154" s="41">
        <f>IFERROR(Table1[[#This Row],[DC Capex (Inflated)]]/Table1[[#This Row],[Total capital cost Incl subsidies (Inflated)]],0)</f>
        <v>0.78500000000000025</v>
      </c>
      <c r="X154" s="42">
        <f>IFERROR(Table1[[#This Row],[Rates Loan (Inflated)]]/Table1[[#This Row],[Total capital cost Incl subsidies (Inflated)]],0)</f>
        <v>0.21500000000000005</v>
      </c>
      <c r="Y154" s="43">
        <f>IFERROR(Table1[[#This Row],[Subsidies (Uninflated)]]/Table1[[#This Row],[Total capital cost Incl subsidies (Inflated)]],0)</f>
        <v>0</v>
      </c>
      <c r="Z154" s="10"/>
    </row>
    <row r="155" spans="1:26" ht="23.25" x14ac:dyDescent="0.35">
      <c r="A155" s="32" t="s">
        <v>2086</v>
      </c>
      <c r="B155" s="56" t="s">
        <v>1353</v>
      </c>
      <c r="C155" s="53" t="s">
        <v>1354</v>
      </c>
      <c r="D155" s="65" t="s">
        <v>544</v>
      </c>
      <c r="E155" s="65" t="s">
        <v>20</v>
      </c>
      <c r="F155" s="60" t="s">
        <v>21</v>
      </c>
      <c r="G155" s="70">
        <v>0.1484</v>
      </c>
      <c r="H155" s="34">
        <v>2006</v>
      </c>
      <c r="I155" s="33">
        <v>2021</v>
      </c>
      <c r="J155" s="65">
        <v>2034</v>
      </c>
      <c r="K155" s="35">
        <v>30</v>
      </c>
      <c r="L155" s="32">
        <v>0</v>
      </c>
      <c r="M155" s="32">
        <v>0.1</v>
      </c>
      <c r="N155" s="32">
        <v>0</v>
      </c>
      <c r="O155" s="32">
        <v>0.9</v>
      </c>
      <c r="P155" s="36">
        <v>0.875</v>
      </c>
      <c r="Q155" s="37">
        <v>0.88749999999999996</v>
      </c>
      <c r="R155" s="38">
        <v>1623.3805531715709</v>
      </c>
      <c r="S155" s="39">
        <v>0</v>
      </c>
      <c r="T155" s="39">
        <v>1623.3805531715709</v>
      </c>
      <c r="U155" s="39">
        <v>1440.7502409397691</v>
      </c>
      <c r="V155" s="40">
        <v>182.63031223180178</v>
      </c>
      <c r="W155" s="41">
        <f>IFERROR(Table1[[#This Row],[DC Capex (Inflated)]]/Table1[[#This Row],[Total capital cost Incl subsidies (Inflated)]],0)</f>
        <v>0.88749999999999996</v>
      </c>
      <c r="X155" s="42">
        <f>IFERROR(Table1[[#This Row],[Rates Loan (Inflated)]]/Table1[[#This Row],[Total capital cost Incl subsidies (Inflated)]],0)</f>
        <v>0.11250000000000003</v>
      </c>
      <c r="Y155" s="43">
        <f>IFERROR(Table1[[#This Row],[Subsidies (Uninflated)]]/Table1[[#This Row],[Total capital cost Incl subsidies (Inflated)]],0)</f>
        <v>0</v>
      </c>
      <c r="Z155" s="10"/>
    </row>
    <row r="156" spans="1:26" ht="46.5" x14ac:dyDescent="0.35">
      <c r="A156" s="32" t="s">
        <v>2053</v>
      </c>
      <c r="B156" s="56" t="s">
        <v>2052</v>
      </c>
      <c r="C156" s="53"/>
      <c r="D156" s="65" t="s">
        <v>544</v>
      </c>
      <c r="E156" s="65" t="s">
        <v>20</v>
      </c>
      <c r="F156" s="60" t="s">
        <v>21</v>
      </c>
      <c r="G156" s="70">
        <v>0.1484</v>
      </c>
      <c r="H156" s="34">
        <v>2006</v>
      </c>
      <c r="I156" s="33">
        <v>2025</v>
      </c>
      <c r="J156" s="65">
        <v>2034</v>
      </c>
      <c r="K156" s="35">
        <v>30</v>
      </c>
      <c r="L156" s="32">
        <v>0</v>
      </c>
      <c r="M156" s="32">
        <v>0.30499999999999999</v>
      </c>
      <c r="N156" s="32">
        <v>0</v>
      </c>
      <c r="O156" s="32">
        <v>0.69500000000000006</v>
      </c>
      <c r="P156" s="36">
        <v>0.63</v>
      </c>
      <c r="Q156" s="37">
        <v>0.66250000000000009</v>
      </c>
      <c r="R156" s="38">
        <v>2609.8143059895419</v>
      </c>
      <c r="S156" s="39">
        <v>0</v>
      </c>
      <c r="T156" s="39">
        <v>2609.8143059895419</v>
      </c>
      <c r="U156" s="39">
        <v>1729.0019777180714</v>
      </c>
      <c r="V156" s="40">
        <v>880.81232827147005</v>
      </c>
      <c r="W156" s="41">
        <f>IFERROR(Table1[[#This Row],[DC Capex (Inflated)]]/Table1[[#This Row],[Total capital cost Incl subsidies (Inflated)]],0)</f>
        <v>0.66249999999999998</v>
      </c>
      <c r="X156" s="42">
        <f>IFERROR(Table1[[#This Row],[Rates Loan (Inflated)]]/Table1[[#This Row],[Total capital cost Incl subsidies (Inflated)]],0)</f>
        <v>0.33749999999999986</v>
      </c>
      <c r="Y156" s="43">
        <f>IFERROR(Table1[[#This Row],[Subsidies (Uninflated)]]/Table1[[#This Row],[Total capital cost Incl subsidies (Inflated)]],0)</f>
        <v>0</v>
      </c>
      <c r="Z156" s="10"/>
    </row>
    <row r="157" spans="1:26" ht="46.5" x14ac:dyDescent="0.35">
      <c r="A157" s="32" t="s">
        <v>2471</v>
      </c>
      <c r="B157" s="56" t="s">
        <v>2037</v>
      </c>
      <c r="C157" s="53" t="s">
        <v>1316</v>
      </c>
      <c r="D157" s="65" t="s">
        <v>544</v>
      </c>
      <c r="E157" s="65" t="s">
        <v>20</v>
      </c>
      <c r="F157" s="60" t="s">
        <v>21</v>
      </c>
      <c r="G157" s="70">
        <v>0.17</v>
      </c>
      <c r="H157" s="34">
        <v>2006</v>
      </c>
      <c r="I157" s="33">
        <v>2025</v>
      </c>
      <c r="J157" s="65">
        <v>2034</v>
      </c>
      <c r="K157" s="35">
        <v>30</v>
      </c>
      <c r="L157" s="32">
        <v>0</v>
      </c>
      <c r="M157" s="32">
        <v>0.70500000000000007</v>
      </c>
      <c r="N157" s="32">
        <v>0</v>
      </c>
      <c r="O157" s="32">
        <v>0.29499999999999993</v>
      </c>
      <c r="P157" s="36">
        <v>0.38</v>
      </c>
      <c r="Q157" s="37">
        <v>0.33749999999999997</v>
      </c>
      <c r="R157" s="38">
        <v>2880.4212977172538</v>
      </c>
      <c r="S157" s="39">
        <v>0</v>
      </c>
      <c r="T157" s="39">
        <v>2880.4212977172538</v>
      </c>
      <c r="U157" s="39">
        <v>972.14218797957312</v>
      </c>
      <c r="V157" s="40">
        <v>1908.2791097376808</v>
      </c>
      <c r="W157" s="41">
        <f>IFERROR(Table1[[#This Row],[DC Capex (Inflated)]]/Table1[[#This Row],[Total capital cost Incl subsidies (Inflated)]],0)</f>
        <v>0.33749999999999997</v>
      </c>
      <c r="X157" s="42">
        <f>IFERROR(Table1[[#This Row],[Rates Loan (Inflated)]]/Table1[[#This Row],[Total capital cost Incl subsidies (Inflated)]],0)</f>
        <v>0.66250000000000009</v>
      </c>
      <c r="Y157" s="43">
        <f>IFERROR(Table1[[#This Row],[Subsidies (Uninflated)]]/Table1[[#This Row],[Total capital cost Incl subsidies (Inflated)]],0)</f>
        <v>0</v>
      </c>
      <c r="Z157" s="10"/>
    </row>
    <row r="158" spans="1:26" ht="46.5" x14ac:dyDescent="0.35">
      <c r="A158" s="32" t="s">
        <v>2347</v>
      </c>
      <c r="B158" s="56" t="s">
        <v>2027</v>
      </c>
      <c r="C158" s="53"/>
      <c r="D158" s="65" t="s">
        <v>544</v>
      </c>
      <c r="E158" s="65" t="s">
        <v>20</v>
      </c>
      <c r="F158" s="60" t="s">
        <v>21</v>
      </c>
      <c r="G158" s="70">
        <v>0.17</v>
      </c>
      <c r="H158" s="34">
        <v>2006</v>
      </c>
      <c r="I158" s="33">
        <v>2026</v>
      </c>
      <c r="J158" s="65">
        <v>2034</v>
      </c>
      <c r="K158" s="35">
        <v>30</v>
      </c>
      <c r="L158" s="32">
        <v>0</v>
      </c>
      <c r="M158" s="32">
        <v>0.505</v>
      </c>
      <c r="N158" s="32">
        <v>0</v>
      </c>
      <c r="O158" s="32">
        <v>0.495</v>
      </c>
      <c r="P158" s="36">
        <v>0.63</v>
      </c>
      <c r="Q158" s="37">
        <v>0.5625</v>
      </c>
      <c r="R158" s="38">
        <v>4503.9812143954578</v>
      </c>
      <c r="S158" s="39">
        <v>0</v>
      </c>
      <c r="T158" s="39">
        <v>4503.9812143954578</v>
      </c>
      <c r="U158" s="39">
        <v>2533.4894330974444</v>
      </c>
      <c r="V158" s="40">
        <v>1970.4917812980125</v>
      </c>
      <c r="W158" s="41">
        <f>IFERROR(Table1[[#This Row],[DC Capex (Inflated)]]/Table1[[#This Row],[Total capital cost Incl subsidies (Inflated)]],0)</f>
        <v>0.56249999999999989</v>
      </c>
      <c r="X158" s="42">
        <f>IFERROR(Table1[[#This Row],[Rates Loan (Inflated)]]/Table1[[#This Row],[Total capital cost Incl subsidies (Inflated)]],0)</f>
        <v>0.43749999999999994</v>
      </c>
      <c r="Y158" s="43">
        <f>IFERROR(Table1[[#This Row],[Subsidies (Uninflated)]]/Table1[[#This Row],[Total capital cost Incl subsidies (Inflated)]],0)</f>
        <v>0</v>
      </c>
      <c r="Z158" s="10"/>
    </row>
    <row r="159" spans="1:26" ht="23.25" x14ac:dyDescent="0.35">
      <c r="A159" s="32" t="s">
        <v>2019</v>
      </c>
      <c r="B159" s="56" t="s">
        <v>2018</v>
      </c>
      <c r="C159" s="53"/>
      <c r="D159" s="65" t="s">
        <v>544</v>
      </c>
      <c r="E159" s="65" t="s">
        <v>20</v>
      </c>
      <c r="F159" s="60" t="s">
        <v>21</v>
      </c>
      <c r="G159" s="70">
        <v>0.16500000000000001</v>
      </c>
      <c r="H159" s="34">
        <v>2006</v>
      </c>
      <c r="I159" s="33">
        <v>2028</v>
      </c>
      <c r="J159" s="65">
        <v>2034</v>
      </c>
      <c r="K159" s="35">
        <v>30</v>
      </c>
      <c r="L159" s="32">
        <v>0.05</v>
      </c>
      <c r="M159" s="32">
        <v>0.505</v>
      </c>
      <c r="N159" s="32">
        <v>0</v>
      </c>
      <c r="O159" s="32">
        <v>0.44500000000000001</v>
      </c>
      <c r="P159" s="36">
        <v>0.63</v>
      </c>
      <c r="Q159" s="37">
        <v>0.53749999999999998</v>
      </c>
      <c r="R159" s="38">
        <v>10192.299690207432</v>
      </c>
      <c r="S159" s="39">
        <v>0</v>
      </c>
      <c r="T159" s="39">
        <v>10192.299690207432</v>
      </c>
      <c r="U159" s="39">
        <v>5478.361083486494</v>
      </c>
      <c r="V159" s="40">
        <v>4713.938606720938</v>
      </c>
      <c r="W159" s="41">
        <f>IFERROR(Table1[[#This Row],[DC Capex (Inflated)]]/Table1[[#This Row],[Total capital cost Incl subsidies (Inflated)]],0)</f>
        <v>0.53749999999999998</v>
      </c>
      <c r="X159" s="42">
        <f>IFERROR(Table1[[#This Row],[Rates Loan (Inflated)]]/Table1[[#This Row],[Total capital cost Incl subsidies (Inflated)]],0)</f>
        <v>0.46250000000000008</v>
      </c>
      <c r="Y159" s="43">
        <f>IFERROR(Table1[[#This Row],[Subsidies (Uninflated)]]/Table1[[#This Row],[Total capital cost Incl subsidies (Inflated)]],0)</f>
        <v>0</v>
      </c>
      <c r="Z159" s="10"/>
    </row>
    <row r="160" spans="1:26" ht="23.25" x14ac:dyDescent="0.35">
      <c r="A160" s="32" t="s">
        <v>1813</v>
      </c>
      <c r="B160" s="56" t="s">
        <v>1755</v>
      </c>
      <c r="C160" s="53"/>
      <c r="D160" s="65" t="s">
        <v>544</v>
      </c>
      <c r="E160" s="65" t="s">
        <v>20</v>
      </c>
      <c r="F160" s="60" t="s">
        <v>21</v>
      </c>
      <c r="G160" s="70">
        <v>0.1484</v>
      </c>
      <c r="H160" s="34">
        <v>2006</v>
      </c>
      <c r="I160" s="33">
        <v>2019</v>
      </c>
      <c r="J160" s="65">
        <v>2031</v>
      </c>
      <c r="K160" s="35">
        <v>25</v>
      </c>
      <c r="L160" s="32">
        <v>0</v>
      </c>
      <c r="M160" s="32">
        <v>0.1</v>
      </c>
      <c r="N160" s="32">
        <v>0</v>
      </c>
      <c r="O160" s="32">
        <v>0.9</v>
      </c>
      <c r="P160" s="36">
        <v>0.88</v>
      </c>
      <c r="Q160" s="37">
        <v>0.89</v>
      </c>
      <c r="R160" s="38">
        <v>68.631920699999995</v>
      </c>
      <c r="S160" s="39">
        <v>0</v>
      </c>
      <c r="T160" s="39">
        <v>68.631920699999995</v>
      </c>
      <c r="U160" s="39">
        <v>61.082409423000001</v>
      </c>
      <c r="V160" s="40">
        <v>7.549511276999997</v>
      </c>
      <c r="W160" s="41">
        <f>IFERROR(Table1[[#This Row],[DC Capex (Inflated)]]/Table1[[#This Row],[Total capital cost Incl subsidies (Inflated)]],0)</f>
        <v>0.89000000000000012</v>
      </c>
      <c r="X160" s="42">
        <f>IFERROR(Table1[[#This Row],[Rates Loan (Inflated)]]/Table1[[#This Row],[Total capital cost Incl subsidies (Inflated)]],0)</f>
        <v>0.10999999999999996</v>
      </c>
      <c r="Y160" s="43">
        <f>IFERROR(Table1[[#This Row],[Subsidies (Uninflated)]]/Table1[[#This Row],[Total capital cost Incl subsidies (Inflated)]],0)</f>
        <v>0</v>
      </c>
      <c r="Z160" s="10"/>
    </row>
    <row r="161" spans="1:26" ht="23.25" x14ac:dyDescent="0.35">
      <c r="A161" s="32" t="s">
        <v>1814</v>
      </c>
      <c r="B161" s="56" t="s">
        <v>1756</v>
      </c>
      <c r="C161" s="53"/>
      <c r="D161" s="65" t="s">
        <v>544</v>
      </c>
      <c r="E161" s="65" t="s">
        <v>20</v>
      </c>
      <c r="F161" s="60" t="s">
        <v>21</v>
      </c>
      <c r="G161" s="70">
        <v>0.1484</v>
      </c>
      <c r="H161" s="34">
        <v>2006</v>
      </c>
      <c r="I161" s="33">
        <v>2020</v>
      </c>
      <c r="J161" s="65">
        <v>2031</v>
      </c>
      <c r="K161" s="35">
        <v>25</v>
      </c>
      <c r="L161" s="32">
        <v>0</v>
      </c>
      <c r="M161" s="32">
        <v>0.1</v>
      </c>
      <c r="N161" s="32">
        <v>0</v>
      </c>
      <c r="O161" s="32">
        <v>0.9</v>
      </c>
      <c r="P161" s="36">
        <v>0.88</v>
      </c>
      <c r="Q161" s="37">
        <v>0.89</v>
      </c>
      <c r="R161" s="38">
        <v>1.2614000000000002E-2</v>
      </c>
      <c r="S161" s="39">
        <v>0</v>
      </c>
      <c r="T161" s="39">
        <v>1.2614000000000002E-2</v>
      </c>
      <c r="U161" s="39">
        <v>1.1226460000000002E-2</v>
      </c>
      <c r="V161" s="40">
        <v>1.3875399999999996E-3</v>
      </c>
      <c r="W161" s="41">
        <f>IFERROR(Table1[[#This Row],[DC Capex (Inflated)]]/Table1[[#This Row],[Total capital cost Incl subsidies (Inflated)]],0)</f>
        <v>0.89</v>
      </c>
      <c r="X161" s="42">
        <f>IFERROR(Table1[[#This Row],[Rates Loan (Inflated)]]/Table1[[#This Row],[Total capital cost Incl subsidies (Inflated)]],0)</f>
        <v>0.10999999999999995</v>
      </c>
      <c r="Y161" s="43">
        <f>IFERROR(Table1[[#This Row],[Subsidies (Uninflated)]]/Table1[[#This Row],[Total capital cost Incl subsidies (Inflated)]],0)</f>
        <v>0</v>
      </c>
      <c r="Z161" s="10"/>
    </row>
    <row r="162" spans="1:26" ht="23.25" x14ac:dyDescent="0.35">
      <c r="A162" s="32" t="s">
        <v>1355</v>
      </c>
      <c r="B162" s="56" t="s">
        <v>1930</v>
      </c>
      <c r="C162" s="53"/>
      <c r="D162" s="65" t="s">
        <v>544</v>
      </c>
      <c r="E162" s="65" t="s">
        <v>20</v>
      </c>
      <c r="F162" s="60" t="s">
        <v>21</v>
      </c>
      <c r="G162" s="70">
        <v>0.1484</v>
      </c>
      <c r="H162" s="34">
        <v>2006</v>
      </c>
      <c r="I162" s="33">
        <v>2019</v>
      </c>
      <c r="J162" s="65">
        <v>2031</v>
      </c>
      <c r="K162" s="35">
        <v>20</v>
      </c>
      <c r="L162" s="32">
        <v>0</v>
      </c>
      <c r="M162" s="32">
        <v>0.1</v>
      </c>
      <c r="N162" s="32">
        <v>0</v>
      </c>
      <c r="O162" s="32">
        <v>0.9</v>
      </c>
      <c r="P162" s="36">
        <v>0.88</v>
      </c>
      <c r="Q162" s="37">
        <v>0.89</v>
      </c>
      <c r="R162" s="38">
        <v>4.1022211999999998</v>
      </c>
      <c r="S162" s="39">
        <v>0</v>
      </c>
      <c r="T162" s="39">
        <v>4.1022211999999998</v>
      </c>
      <c r="U162" s="39">
        <v>3.6509768679999999</v>
      </c>
      <c r="V162" s="40">
        <v>0.45124433199999991</v>
      </c>
      <c r="W162" s="41">
        <f>IFERROR(Table1[[#This Row],[DC Capex (Inflated)]]/Table1[[#This Row],[Total capital cost Incl subsidies (Inflated)]],0)</f>
        <v>0.89</v>
      </c>
      <c r="X162" s="42">
        <f>IFERROR(Table1[[#This Row],[Rates Loan (Inflated)]]/Table1[[#This Row],[Total capital cost Incl subsidies (Inflated)]],0)</f>
        <v>0.10999999999999999</v>
      </c>
      <c r="Y162" s="43">
        <f>IFERROR(Table1[[#This Row],[Subsidies (Uninflated)]]/Table1[[#This Row],[Total capital cost Incl subsidies (Inflated)]],0)</f>
        <v>0</v>
      </c>
      <c r="Z162" s="10"/>
    </row>
    <row r="163" spans="1:26" ht="23.25" x14ac:dyDescent="0.35">
      <c r="A163" s="32" t="s">
        <v>1815</v>
      </c>
      <c r="B163" s="56" t="s">
        <v>1760</v>
      </c>
      <c r="C163" s="53"/>
      <c r="D163" s="65" t="s">
        <v>544</v>
      </c>
      <c r="E163" s="65" t="s">
        <v>20</v>
      </c>
      <c r="F163" s="60" t="s">
        <v>21</v>
      </c>
      <c r="G163" s="70">
        <v>0.1484</v>
      </c>
      <c r="H163" s="34">
        <v>2006</v>
      </c>
      <c r="I163" s="33">
        <v>2019</v>
      </c>
      <c r="J163" s="65">
        <v>2031</v>
      </c>
      <c r="K163" s="35">
        <v>25</v>
      </c>
      <c r="L163" s="32">
        <v>0</v>
      </c>
      <c r="M163" s="32">
        <v>0.1</v>
      </c>
      <c r="N163" s="32">
        <v>0</v>
      </c>
      <c r="O163" s="32">
        <v>0.9</v>
      </c>
      <c r="P163" s="36">
        <v>0.88</v>
      </c>
      <c r="Q163" s="37">
        <v>0.89</v>
      </c>
      <c r="R163" s="38">
        <v>84.165198011999991</v>
      </c>
      <c r="S163" s="39">
        <v>0</v>
      </c>
      <c r="T163" s="39">
        <v>84.165198011999991</v>
      </c>
      <c r="U163" s="39">
        <v>74.907026230680003</v>
      </c>
      <c r="V163" s="40">
        <v>9.2581717813199944</v>
      </c>
      <c r="W163" s="41">
        <f>IFERROR(Table1[[#This Row],[DC Capex (Inflated)]]/Table1[[#This Row],[Total capital cost Incl subsidies (Inflated)]],0)</f>
        <v>0.89000000000000012</v>
      </c>
      <c r="X163" s="42">
        <f>IFERROR(Table1[[#This Row],[Rates Loan (Inflated)]]/Table1[[#This Row],[Total capital cost Incl subsidies (Inflated)]],0)</f>
        <v>0.10999999999999995</v>
      </c>
      <c r="Y163" s="43">
        <f>IFERROR(Table1[[#This Row],[Subsidies (Uninflated)]]/Table1[[#This Row],[Total capital cost Incl subsidies (Inflated)]],0)</f>
        <v>0</v>
      </c>
      <c r="Z163" s="10"/>
    </row>
    <row r="164" spans="1:26" ht="46.5" x14ac:dyDescent="0.35">
      <c r="A164" s="32" t="s">
        <v>579</v>
      </c>
      <c r="B164" s="56" t="s">
        <v>580</v>
      </c>
      <c r="C164" s="53" t="s">
        <v>546</v>
      </c>
      <c r="D164" s="65" t="s">
        <v>544</v>
      </c>
      <c r="E164" s="65" t="s">
        <v>20</v>
      </c>
      <c r="F164" s="60" t="s">
        <v>563</v>
      </c>
      <c r="G164" s="70">
        <v>1</v>
      </c>
      <c r="H164" s="34">
        <v>2006</v>
      </c>
      <c r="I164" s="33">
        <v>2018</v>
      </c>
      <c r="J164" s="65">
        <v>2031</v>
      </c>
      <c r="K164" s="35">
        <v>30</v>
      </c>
      <c r="L164" s="32">
        <v>0.28499999999999986</v>
      </c>
      <c r="M164" s="32">
        <v>0.70500000000000007</v>
      </c>
      <c r="N164" s="32">
        <v>0.01</v>
      </c>
      <c r="O164" s="32">
        <v>0</v>
      </c>
      <c r="P164" s="36">
        <v>0.125</v>
      </c>
      <c r="Q164" s="37">
        <v>6.25E-2</v>
      </c>
      <c r="R164" s="38">
        <v>72.976990000000001</v>
      </c>
      <c r="S164" s="39">
        <v>0</v>
      </c>
      <c r="T164" s="39">
        <v>72.976990000000001</v>
      </c>
      <c r="U164" s="39">
        <v>4.561061875</v>
      </c>
      <c r="V164" s="40">
        <v>68.415928124999994</v>
      </c>
      <c r="W164" s="41">
        <f>IFERROR(Table1[[#This Row],[DC Capex (Inflated)]]/Table1[[#This Row],[Total capital cost Incl subsidies (Inflated)]],0)</f>
        <v>6.25E-2</v>
      </c>
      <c r="X164" s="42">
        <f>IFERROR(Table1[[#This Row],[Rates Loan (Inflated)]]/Table1[[#This Row],[Total capital cost Incl subsidies (Inflated)]],0)</f>
        <v>0.93749999999999989</v>
      </c>
      <c r="Y164" s="43">
        <f>IFERROR(Table1[[#This Row],[Subsidies (Uninflated)]]/Table1[[#This Row],[Total capital cost Incl subsidies (Inflated)]],0)</f>
        <v>0</v>
      </c>
      <c r="Z164" s="10"/>
    </row>
    <row r="165" spans="1:26" ht="23.25" x14ac:dyDescent="0.35">
      <c r="A165" s="32" t="s">
        <v>571</v>
      </c>
      <c r="B165" s="56" t="s">
        <v>572</v>
      </c>
      <c r="C165" s="53" t="s">
        <v>562</v>
      </c>
      <c r="D165" s="65" t="s">
        <v>544</v>
      </c>
      <c r="E165" s="65" t="s">
        <v>20</v>
      </c>
      <c r="F165" s="60" t="s">
        <v>563</v>
      </c>
      <c r="G165" s="70">
        <v>1</v>
      </c>
      <c r="H165" s="34">
        <v>2006</v>
      </c>
      <c r="I165" s="33">
        <v>2013</v>
      </c>
      <c r="J165" s="65">
        <v>2031</v>
      </c>
      <c r="K165" s="35">
        <v>30</v>
      </c>
      <c r="L165" s="32">
        <v>0</v>
      </c>
      <c r="M165" s="32">
        <v>0.1</v>
      </c>
      <c r="N165" s="32">
        <v>0.01</v>
      </c>
      <c r="O165" s="32">
        <v>0.89</v>
      </c>
      <c r="P165" s="36">
        <v>0.875</v>
      </c>
      <c r="Q165" s="37">
        <v>0.88249999999999995</v>
      </c>
      <c r="R165" s="38">
        <v>59.027100000000004</v>
      </c>
      <c r="S165" s="39">
        <v>0</v>
      </c>
      <c r="T165" s="39">
        <v>59.027100000000004</v>
      </c>
      <c r="U165" s="39">
        <v>52.091415749999996</v>
      </c>
      <c r="V165" s="40">
        <v>6.9356842500000049</v>
      </c>
      <c r="W165" s="41">
        <f>IFERROR(Table1[[#This Row],[DC Capex (Inflated)]]/Table1[[#This Row],[Total capital cost Incl subsidies (Inflated)]],0)</f>
        <v>0.88249999999999984</v>
      </c>
      <c r="X165" s="42">
        <f>IFERROR(Table1[[#This Row],[Rates Loan (Inflated)]]/Table1[[#This Row],[Total capital cost Incl subsidies (Inflated)]],0)</f>
        <v>0.11750000000000008</v>
      </c>
      <c r="Y165" s="43">
        <f>IFERROR(Table1[[#This Row],[Subsidies (Uninflated)]]/Table1[[#This Row],[Total capital cost Incl subsidies (Inflated)]],0)</f>
        <v>0</v>
      </c>
      <c r="Z165" s="10"/>
    </row>
    <row r="166" spans="1:26" ht="23.25" x14ac:dyDescent="0.35">
      <c r="A166" s="32" t="s">
        <v>1292</v>
      </c>
      <c r="B166" s="56" t="s">
        <v>1293</v>
      </c>
      <c r="C166" s="53"/>
      <c r="D166" s="65" t="s">
        <v>544</v>
      </c>
      <c r="E166" s="65" t="s">
        <v>20</v>
      </c>
      <c r="F166" s="60" t="s">
        <v>563</v>
      </c>
      <c r="G166" s="70">
        <v>1</v>
      </c>
      <c r="H166" s="34">
        <v>2006</v>
      </c>
      <c r="I166" s="33">
        <v>2015</v>
      </c>
      <c r="J166" s="65">
        <v>2031</v>
      </c>
      <c r="K166" s="35">
        <v>30</v>
      </c>
      <c r="L166" s="32">
        <v>0</v>
      </c>
      <c r="M166" s="32">
        <v>0.1</v>
      </c>
      <c r="N166" s="32">
        <v>0.05</v>
      </c>
      <c r="O166" s="32">
        <v>0.85</v>
      </c>
      <c r="P166" s="36">
        <v>0.875</v>
      </c>
      <c r="Q166" s="37">
        <v>0.86250000000000004</v>
      </c>
      <c r="R166" s="38">
        <v>563.86509000000001</v>
      </c>
      <c r="S166" s="39">
        <v>0</v>
      </c>
      <c r="T166" s="39">
        <v>563.86509000000001</v>
      </c>
      <c r="U166" s="39">
        <v>486.33364012499999</v>
      </c>
      <c r="V166" s="40">
        <v>77.531449874999993</v>
      </c>
      <c r="W166" s="41">
        <f>IFERROR(Table1[[#This Row],[DC Capex (Inflated)]]/Table1[[#This Row],[Total capital cost Incl subsidies (Inflated)]],0)</f>
        <v>0.86249999999999993</v>
      </c>
      <c r="X166" s="42">
        <f>IFERROR(Table1[[#This Row],[Rates Loan (Inflated)]]/Table1[[#This Row],[Total capital cost Incl subsidies (Inflated)]],0)</f>
        <v>0.13749999999999998</v>
      </c>
      <c r="Y166" s="43">
        <f>IFERROR(Table1[[#This Row],[Subsidies (Uninflated)]]/Table1[[#This Row],[Total capital cost Incl subsidies (Inflated)]],0)</f>
        <v>0</v>
      </c>
      <c r="Z166" s="10"/>
    </row>
    <row r="167" spans="1:26" ht="23.25" x14ac:dyDescent="0.35">
      <c r="A167" s="32" t="s">
        <v>548</v>
      </c>
      <c r="B167" s="56" t="s">
        <v>545</v>
      </c>
      <c r="C167" s="53" t="s">
        <v>546</v>
      </c>
      <c r="D167" s="65" t="s">
        <v>544</v>
      </c>
      <c r="E167" s="65" t="s">
        <v>20</v>
      </c>
      <c r="F167" s="60" t="s">
        <v>22</v>
      </c>
      <c r="G167" s="70">
        <v>5.8823529411764705E-2</v>
      </c>
      <c r="H167" s="34">
        <v>2006</v>
      </c>
      <c r="I167" s="33">
        <v>2015</v>
      </c>
      <c r="J167" s="65">
        <v>2031</v>
      </c>
      <c r="K167" s="35">
        <v>30</v>
      </c>
      <c r="L167" s="32">
        <v>0</v>
      </c>
      <c r="M167" s="32">
        <v>0.1</v>
      </c>
      <c r="N167" s="32">
        <v>0.05</v>
      </c>
      <c r="O167" s="32">
        <v>0.85</v>
      </c>
      <c r="P167" s="36">
        <v>0.875</v>
      </c>
      <c r="Q167" s="37">
        <v>0.86250000000000004</v>
      </c>
      <c r="R167" s="38">
        <v>50.901614705882352</v>
      </c>
      <c r="S167" s="39">
        <v>0</v>
      </c>
      <c r="T167" s="39">
        <v>50.901614705882352</v>
      </c>
      <c r="U167" s="39">
        <v>43.90264268382353</v>
      </c>
      <c r="V167" s="40">
        <v>6.9989720220588207</v>
      </c>
      <c r="W167" s="41">
        <f>IFERROR(Table1[[#This Row],[DC Capex (Inflated)]]/Table1[[#This Row],[Total capital cost Incl subsidies (Inflated)]],0)</f>
        <v>0.86250000000000004</v>
      </c>
      <c r="X167" s="42">
        <f>IFERROR(Table1[[#This Row],[Rates Loan (Inflated)]]/Table1[[#This Row],[Total capital cost Incl subsidies (Inflated)]],0)</f>
        <v>0.13749999999999996</v>
      </c>
      <c r="Y167" s="43">
        <f>IFERROR(Table1[[#This Row],[Subsidies (Uninflated)]]/Table1[[#This Row],[Total capital cost Incl subsidies (Inflated)]],0)</f>
        <v>0</v>
      </c>
      <c r="Z167" s="10"/>
    </row>
    <row r="168" spans="1:26" ht="23.25" x14ac:dyDescent="0.35">
      <c r="A168" s="32" t="s">
        <v>613</v>
      </c>
      <c r="B168" s="56" t="s">
        <v>614</v>
      </c>
      <c r="C168" s="53" t="s">
        <v>562</v>
      </c>
      <c r="D168" s="65" t="s">
        <v>544</v>
      </c>
      <c r="E168" s="65" t="s">
        <v>20</v>
      </c>
      <c r="F168" s="60" t="s">
        <v>22</v>
      </c>
      <c r="G168" s="70">
        <v>1</v>
      </c>
      <c r="H168" s="34">
        <v>2006</v>
      </c>
      <c r="I168" s="33">
        <v>2008</v>
      </c>
      <c r="J168" s="65">
        <v>2031</v>
      </c>
      <c r="K168" s="35">
        <v>30</v>
      </c>
      <c r="L168" s="32">
        <v>0</v>
      </c>
      <c r="M168" s="32">
        <v>0.1</v>
      </c>
      <c r="N168" s="32">
        <v>0.01</v>
      </c>
      <c r="O168" s="32">
        <v>0.89</v>
      </c>
      <c r="P168" s="36">
        <v>0.875</v>
      </c>
      <c r="Q168" s="37">
        <v>0.88249999999999995</v>
      </c>
      <c r="R168" s="38">
        <v>27.117000000000001</v>
      </c>
      <c r="S168" s="39">
        <v>0</v>
      </c>
      <c r="T168" s="39">
        <v>27.117000000000001</v>
      </c>
      <c r="U168" s="39">
        <v>23.930752500000001</v>
      </c>
      <c r="V168" s="40">
        <v>3.1862475000000003</v>
      </c>
      <c r="W168" s="41">
        <f>IFERROR(Table1[[#This Row],[DC Capex (Inflated)]]/Table1[[#This Row],[Total capital cost Incl subsidies (Inflated)]],0)</f>
        <v>0.88249999999999995</v>
      </c>
      <c r="X168" s="42">
        <f>IFERROR(Table1[[#This Row],[Rates Loan (Inflated)]]/Table1[[#This Row],[Total capital cost Incl subsidies (Inflated)]],0)</f>
        <v>0.11750000000000001</v>
      </c>
      <c r="Y168" s="43">
        <f>IFERROR(Table1[[#This Row],[Subsidies (Uninflated)]]/Table1[[#This Row],[Total capital cost Incl subsidies (Inflated)]],0)</f>
        <v>0</v>
      </c>
      <c r="Z168" s="10"/>
    </row>
    <row r="169" spans="1:26" ht="23.25" x14ac:dyDescent="0.35">
      <c r="A169" s="32" t="s">
        <v>2372</v>
      </c>
      <c r="B169" s="56" t="s">
        <v>2370</v>
      </c>
      <c r="C169" s="53"/>
      <c r="D169" s="65" t="s">
        <v>544</v>
      </c>
      <c r="E169" s="65" t="s">
        <v>20</v>
      </c>
      <c r="F169" s="60" t="s">
        <v>22</v>
      </c>
      <c r="G169" s="70">
        <v>8.2400000000000001E-2</v>
      </c>
      <c r="H169" s="34">
        <v>2006</v>
      </c>
      <c r="I169" s="33">
        <v>2019</v>
      </c>
      <c r="J169" s="65">
        <v>2031</v>
      </c>
      <c r="K169" s="35">
        <v>20</v>
      </c>
      <c r="L169" s="32">
        <v>0</v>
      </c>
      <c r="M169" s="32">
        <v>0.1</v>
      </c>
      <c r="N169" s="32">
        <v>0</v>
      </c>
      <c r="O169" s="32">
        <v>0.9</v>
      </c>
      <c r="P169" s="36">
        <v>0.88</v>
      </c>
      <c r="Q169" s="37">
        <v>0.89</v>
      </c>
      <c r="R169" s="38">
        <v>32.00653312</v>
      </c>
      <c r="S169" s="39">
        <v>8.6794045920000009</v>
      </c>
      <c r="T169" s="39">
        <v>23.327128527999996</v>
      </c>
      <c r="U169" s="39">
        <v>20.761144389919998</v>
      </c>
      <c r="V169" s="40">
        <v>2.5659841380799993</v>
      </c>
      <c r="W169" s="41">
        <f>IFERROR(Table1[[#This Row],[DC Capex (Inflated)]]/Table1[[#This Row],[Total capital cost Incl subsidies (Inflated)]],0)</f>
        <v>0.6486533331205101</v>
      </c>
      <c r="X169" s="42">
        <f>IFERROR(Table1[[#This Row],[Rates Loan (Inflated)]]/Table1[[#This Row],[Total capital cost Incl subsidies (Inflated)]],0)</f>
        <v>8.0170636677815835E-2</v>
      </c>
      <c r="Y169" s="43">
        <f>IFERROR(Table1[[#This Row],[Subsidies (Uninflated)]]/Table1[[#This Row],[Total capital cost Incl subsidies (Inflated)]],0)</f>
        <v>0.27117603020167408</v>
      </c>
      <c r="Z169" s="10"/>
    </row>
    <row r="170" spans="1:26" ht="23.25" x14ac:dyDescent="0.35">
      <c r="A170" s="32" t="s">
        <v>1339</v>
      </c>
      <c r="B170" s="56" t="s">
        <v>1337</v>
      </c>
      <c r="C170" s="53"/>
      <c r="D170" s="65" t="s">
        <v>544</v>
      </c>
      <c r="E170" s="65" t="s">
        <v>20</v>
      </c>
      <c r="F170" s="60" t="s">
        <v>22</v>
      </c>
      <c r="G170" s="70">
        <v>8.2400000000000001E-2</v>
      </c>
      <c r="H170" s="34">
        <v>2006</v>
      </c>
      <c r="I170" s="33">
        <v>2021</v>
      </c>
      <c r="J170" s="65">
        <v>2031</v>
      </c>
      <c r="K170" s="35">
        <v>30</v>
      </c>
      <c r="L170" s="32">
        <v>0</v>
      </c>
      <c r="M170" s="32">
        <v>0.30499999999999999</v>
      </c>
      <c r="N170" s="32">
        <v>0</v>
      </c>
      <c r="O170" s="32">
        <v>0.69500000000000006</v>
      </c>
      <c r="P170" s="36">
        <v>0.875</v>
      </c>
      <c r="Q170" s="37">
        <v>0.78500000000000003</v>
      </c>
      <c r="R170" s="38">
        <v>267.07254725600001</v>
      </c>
      <c r="S170" s="39">
        <v>0</v>
      </c>
      <c r="T170" s="39">
        <v>267.07254725600001</v>
      </c>
      <c r="U170" s="39">
        <v>209.65194959595999</v>
      </c>
      <c r="V170" s="40">
        <v>57.420597660039995</v>
      </c>
      <c r="W170" s="41">
        <f>IFERROR(Table1[[#This Row],[DC Capex (Inflated)]]/Table1[[#This Row],[Total capital cost Incl subsidies (Inflated)]],0)</f>
        <v>0.78499999999999992</v>
      </c>
      <c r="X170" s="42">
        <f>IFERROR(Table1[[#This Row],[Rates Loan (Inflated)]]/Table1[[#This Row],[Total capital cost Incl subsidies (Inflated)]],0)</f>
        <v>0.21499999999999997</v>
      </c>
      <c r="Y170" s="43">
        <f>IFERROR(Table1[[#This Row],[Subsidies (Uninflated)]]/Table1[[#This Row],[Total capital cost Incl subsidies (Inflated)]],0)</f>
        <v>0</v>
      </c>
      <c r="Z170" s="10"/>
    </row>
    <row r="171" spans="1:26" ht="23.25" x14ac:dyDescent="0.35">
      <c r="A171" s="32" t="s">
        <v>1319</v>
      </c>
      <c r="B171" s="56" t="s">
        <v>1320</v>
      </c>
      <c r="C171" s="53"/>
      <c r="D171" s="65" t="s">
        <v>544</v>
      </c>
      <c r="E171" s="65" t="s">
        <v>20</v>
      </c>
      <c r="F171" s="60" t="s">
        <v>22</v>
      </c>
      <c r="G171" s="70">
        <v>1</v>
      </c>
      <c r="H171" s="34">
        <v>2006</v>
      </c>
      <c r="I171" s="33">
        <v>2023</v>
      </c>
      <c r="J171" s="65">
        <v>2031</v>
      </c>
      <c r="K171" s="35">
        <v>30</v>
      </c>
      <c r="L171" s="32">
        <v>0</v>
      </c>
      <c r="M171" s="32">
        <v>0.505</v>
      </c>
      <c r="N171" s="32">
        <v>0.01</v>
      </c>
      <c r="O171" s="32">
        <v>0.48499999999999999</v>
      </c>
      <c r="P171" s="36">
        <v>0.38</v>
      </c>
      <c r="Q171" s="37">
        <v>0.4325</v>
      </c>
      <c r="R171" s="38">
        <v>136.102</v>
      </c>
      <c r="S171" s="39">
        <v>0</v>
      </c>
      <c r="T171" s="39">
        <v>136.102</v>
      </c>
      <c r="U171" s="39">
        <v>58.864114999999998</v>
      </c>
      <c r="V171" s="40">
        <v>77.237885000000006</v>
      </c>
      <c r="W171" s="41">
        <f>IFERROR(Table1[[#This Row],[DC Capex (Inflated)]]/Table1[[#This Row],[Total capital cost Incl subsidies (Inflated)]],0)</f>
        <v>0.4325</v>
      </c>
      <c r="X171" s="42">
        <f>IFERROR(Table1[[#This Row],[Rates Loan (Inflated)]]/Table1[[#This Row],[Total capital cost Incl subsidies (Inflated)]],0)</f>
        <v>0.5675</v>
      </c>
      <c r="Y171" s="43">
        <f>IFERROR(Table1[[#This Row],[Subsidies (Uninflated)]]/Table1[[#This Row],[Total capital cost Incl subsidies (Inflated)]],0)</f>
        <v>0</v>
      </c>
      <c r="Z171" s="10"/>
    </row>
    <row r="172" spans="1:26" ht="23.25" x14ac:dyDescent="0.35">
      <c r="A172" s="32" t="s">
        <v>2087</v>
      </c>
      <c r="B172" s="56" t="s">
        <v>1353</v>
      </c>
      <c r="C172" s="53" t="s">
        <v>1354</v>
      </c>
      <c r="D172" s="65" t="s">
        <v>544</v>
      </c>
      <c r="E172" s="65" t="s">
        <v>20</v>
      </c>
      <c r="F172" s="60" t="s">
        <v>22</v>
      </c>
      <c r="G172" s="70">
        <v>8.2400000000000001E-2</v>
      </c>
      <c r="H172" s="34">
        <v>2006</v>
      </c>
      <c r="I172" s="33">
        <v>2021</v>
      </c>
      <c r="J172" s="65">
        <v>2034</v>
      </c>
      <c r="K172" s="35">
        <v>30</v>
      </c>
      <c r="L172" s="32">
        <v>0</v>
      </c>
      <c r="M172" s="32">
        <v>0.1</v>
      </c>
      <c r="N172" s="32">
        <v>0</v>
      </c>
      <c r="O172" s="32">
        <v>0.9</v>
      </c>
      <c r="P172" s="36">
        <v>0.875</v>
      </c>
      <c r="Q172" s="37">
        <v>0.88749999999999996</v>
      </c>
      <c r="R172" s="38">
        <v>901.3918974483654</v>
      </c>
      <c r="S172" s="39">
        <v>0</v>
      </c>
      <c r="T172" s="39">
        <v>901.3918974483654</v>
      </c>
      <c r="U172" s="39">
        <v>799.98530898542424</v>
      </c>
      <c r="V172" s="40">
        <v>101.40658846294114</v>
      </c>
      <c r="W172" s="41">
        <f>IFERROR(Table1[[#This Row],[DC Capex (Inflated)]]/Table1[[#This Row],[Total capital cost Incl subsidies (Inflated)]],0)</f>
        <v>0.88749999999999996</v>
      </c>
      <c r="X172" s="42">
        <f>IFERROR(Table1[[#This Row],[Rates Loan (Inflated)]]/Table1[[#This Row],[Total capital cost Incl subsidies (Inflated)]],0)</f>
        <v>0.11250000000000004</v>
      </c>
      <c r="Y172" s="43">
        <f>IFERROR(Table1[[#This Row],[Subsidies (Uninflated)]]/Table1[[#This Row],[Total capital cost Incl subsidies (Inflated)]],0)</f>
        <v>0</v>
      </c>
      <c r="Z172" s="10"/>
    </row>
    <row r="173" spans="1:26" ht="46.5" x14ac:dyDescent="0.35">
      <c r="A173" s="32" t="s">
        <v>2054</v>
      </c>
      <c r="B173" s="56" t="s">
        <v>2052</v>
      </c>
      <c r="C173" s="53"/>
      <c r="D173" s="65" t="s">
        <v>544</v>
      </c>
      <c r="E173" s="65" t="s">
        <v>20</v>
      </c>
      <c r="F173" s="60" t="s">
        <v>22</v>
      </c>
      <c r="G173" s="70">
        <v>8.2400000000000001E-2</v>
      </c>
      <c r="H173" s="34">
        <v>2006</v>
      </c>
      <c r="I173" s="33">
        <v>2025</v>
      </c>
      <c r="J173" s="65">
        <v>2034</v>
      </c>
      <c r="K173" s="35">
        <v>30</v>
      </c>
      <c r="L173" s="32">
        <v>0</v>
      </c>
      <c r="M173" s="32">
        <v>0.30499999999999999</v>
      </c>
      <c r="N173" s="32">
        <v>0</v>
      </c>
      <c r="O173" s="32">
        <v>0.69500000000000006</v>
      </c>
      <c r="P173" s="36">
        <v>0.63</v>
      </c>
      <c r="Q173" s="37">
        <v>0.66250000000000009</v>
      </c>
      <c r="R173" s="38">
        <v>1449.1152211154867</v>
      </c>
      <c r="S173" s="39">
        <v>0</v>
      </c>
      <c r="T173" s="39">
        <v>1449.1152211154867</v>
      </c>
      <c r="U173" s="39">
        <v>960.03883398901007</v>
      </c>
      <c r="V173" s="40">
        <v>489.07638712647662</v>
      </c>
      <c r="W173" s="41">
        <f>IFERROR(Table1[[#This Row],[DC Capex (Inflated)]]/Table1[[#This Row],[Total capital cost Incl subsidies (Inflated)]],0)</f>
        <v>0.66250000000000009</v>
      </c>
      <c r="X173" s="42">
        <f>IFERROR(Table1[[#This Row],[Rates Loan (Inflated)]]/Table1[[#This Row],[Total capital cost Incl subsidies (Inflated)]],0)</f>
        <v>0.33749999999999991</v>
      </c>
      <c r="Y173" s="43">
        <f>IFERROR(Table1[[#This Row],[Subsidies (Uninflated)]]/Table1[[#This Row],[Total capital cost Incl subsidies (Inflated)]],0)</f>
        <v>0</v>
      </c>
      <c r="Z173" s="10"/>
    </row>
    <row r="174" spans="1:26" ht="46.5" x14ac:dyDescent="0.35">
      <c r="A174" s="32" t="s">
        <v>2036</v>
      </c>
      <c r="B174" s="56" t="s">
        <v>2037</v>
      </c>
      <c r="C174" s="53" t="s">
        <v>1316</v>
      </c>
      <c r="D174" s="65" t="s">
        <v>544</v>
      </c>
      <c r="E174" s="65" t="s">
        <v>20</v>
      </c>
      <c r="F174" s="60" t="s">
        <v>22</v>
      </c>
      <c r="G174" s="70">
        <v>7.0000000000000007E-2</v>
      </c>
      <c r="H174" s="34">
        <v>2006</v>
      </c>
      <c r="I174" s="33">
        <v>2025</v>
      </c>
      <c r="J174" s="65">
        <v>2034</v>
      </c>
      <c r="K174" s="35">
        <v>30</v>
      </c>
      <c r="L174" s="32">
        <v>0</v>
      </c>
      <c r="M174" s="32">
        <v>0.70500000000000007</v>
      </c>
      <c r="N174" s="32">
        <v>0</v>
      </c>
      <c r="O174" s="32">
        <v>0.29499999999999993</v>
      </c>
      <c r="P174" s="36">
        <v>0.38</v>
      </c>
      <c r="Q174" s="37">
        <v>0.33749999999999997</v>
      </c>
      <c r="R174" s="38">
        <v>1186.0558284718104</v>
      </c>
      <c r="S174" s="39">
        <v>0</v>
      </c>
      <c r="T174" s="39">
        <v>1186.0558284718104</v>
      </c>
      <c r="U174" s="39">
        <v>400.29384210923592</v>
      </c>
      <c r="V174" s="40">
        <v>785.76198636257448</v>
      </c>
      <c r="W174" s="41">
        <f>IFERROR(Table1[[#This Row],[DC Capex (Inflated)]]/Table1[[#This Row],[Total capital cost Incl subsidies (Inflated)]],0)</f>
        <v>0.33749999999999991</v>
      </c>
      <c r="X174" s="42">
        <f>IFERROR(Table1[[#This Row],[Rates Loan (Inflated)]]/Table1[[#This Row],[Total capital cost Incl subsidies (Inflated)]],0)</f>
        <v>0.66250000000000009</v>
      </c>
      <c r="Y174" s="43">
        <f>IFERROR(Table1[[#This Row],[Subsidies (Uninflated)]]/Table1[[#This Row],[Total capital cost Incl subsidies (Inflated)]],0)</f>
        <v>0</v>
      </c>
      <c r="Z174" s="10"/>
    </row>
    <row r="175" spans="1:26" ht="46.5" x14ac:dyDescent="0.35">
      <c r="A175" s="32" t="s">
        <v>2348</v>
      </c>
      <c r="B175" s="56" t="s">
        <v>2027</v>
      </c>
      <c r="C175" s="53"/>
      <c r="D175" s="65" t="s">
        <v>544</v>
      </c>
      <c r="E175" s="65" t="s">
        <v>20</v>
      </c>
      <c r="F175" s="60" t="s">
        <v>22</v>
      </c>
      <c r="G175" s="70">
        <v>7.0000000000000007E-2</v>
      </c>
      <c r="H175" s="34">
        <v>2006</v>
      </c>
      <c r="I175" s="33">
        <v>2026</v>
      </c>
      <c r="J175" s="65">
        <v>2034</v>
      </c>
      <c r="K175" s="35">
        <v>30</v>
      </c>
      <c r="L175" s="32">
        <v>0</v>
      </c>
      <c r="M175" s="32">
        <v>0.505</v>
      </c>
      <c r="N175" s="32">
        <v>0</v>
      </c>
      <c r="O175" s="32">
        <v>0.495</v>
      </c>
      <c r="P175" s="36">
        <v>0.63</v>
      </c>
      <c r="Q175" s="37">
        <v>0.5625</v>
      </c>
      <c r="R175" s="38">
        <v>1854.5805000451885</v>
      </c>
      <c r="S175" s="39">
        <v>0</v>
      </c>
      <c r="T175" s="39">
        <v>1854.5805000451885</v>
      </c>
      <c r="U175" s="39">
        <v>1043.2015312754183</v>
      </c>
      <c r="V175" s="40">
        <v>811.37896876976981</v>
      </c>
      <c r="W175" s="41">
        <f>IFERROR(Table1[[#This Row],[DC Capex (Inflated)]]/Table1[[#This Row],[Total capital cost Incl subsidies (Inflated)]],0)</f>
        <v>0.56249999999999989</v>
      </c>
      <c r="X175" s="42">
        <f>IFERROR(Table1[[#This Row],[Rates Loan (Inflated)]]/Table1[[#This Row],[Total capital cost Incl subsidies (Inflated)]],0)</f>
        <v>0.43749999999999989</v>
      </c>
      <c r="Y175" s="43">
        <f>IFERROR(Table1[[#This Row],[Subsidies (Uninflated)]]/Table1[[#This Row],[Total capital cost Incl subsidies (Inflated)]],0)</f>
        <v>0</v>
      </c>
      <c r="Z175" s="10"/>
    </row>
    <row r="176" spans="1:26" ht="23.25" x14ac:dyDescent="0.35">
      <c r="A176" s="32" t="s">
        <v>2020</v>
      </c>
      <c r="B176" s="56" t="s">
        <v>2018</v>
      </c>
      <c r="C176" s="53"/>
      <c r="D176" s="65" t="s">
        <v>544</v>
      </c>
      <c r="E176" s="65" t="s">
        <v>20</v>
      </c>
      <c r="F176" s="60" t="s">
        <v>22</v>
      </c>
      <c r="G176" s="70">
        <v>7.2999999999999995E-2</v>
      </c>
      <c r="H176" s="34">
        <v>2006</v>
      </c>
      <c r="I176" s="33">
        <v>2028</v>
      </c>
      <c r="J176" s="65">
        <v>2034</v>
      </c>
      <c r="K176" s="35">
        <v>30</v>
      </c>
      <c r="L176" s="32">
        <v>0.05</v>
      </c>
      <c r="M176" s="32">
        <v>0.505</v>
      </c>
      <c r="N176" s="32">
        <v>0</v>
      </c>
      <c r="O176" s="32">
        <v>0.44500000000000001</v>
      </c>
      <c r="P176" s="36">
        <v>0.63</v>
      </c>
      <c r="Q176" s="37">
        <v>0.53749999999999998</v>
      </c>
      <c r="R176" s="38">
        <v>4509.3204690008624</v>
      </c>
      <c r="S176" s="39">
        <v>0</v>
      </c>
      <c r="T176" s="39">
        <v>4509.3204690008624</v>
      </c>
      <c r="U176" s="39">
        <v>2423.759752087964</v>
      </c>
      <c r="V176" s="40">
        <v>2085.5607169128994</v>
      </c>
      <c r="W176" s="41">
        <f>IFERROR(Table1[[#This Row],[DC Capex (Inflated)]]/Table1[[#This Row],[Total capital cost Incl subsidies (Inflated)]],0)</f>
        <v>0.53750000000000009</v>
      </c>
      <c r="X176" s="42">
        <f>IFERROR(Table1[[#This Row],[Rates Loan (Inflated)]]/Table1[[#This Row],[Total capital cost Incl subsidies (Inflated)]],0)</f>
        <v>0.46250000000000013</v>
      </c>
      <c r="Y176" s="43">
        <f>IFERROR(Table1[[#This Row],[Subsidies (Uninflated)]]/Table1[[#This Row],[Total capital cost Incl subsidies (Inflated)]],0)</f>
        <v>0</v>
      </c>
      <c r="Z176" s="10"/>
    </row>
    <row r="177" spans="1:26" ht="23.25" x14ac:dyDescent="0.35">
      <c r="A177" s="32" t="s">
        <v>1807</v>
      </c>
      <c r="B177" s="56" t="s">
        <v>1755</v>
      </c>
      <c r="C177" s="53"/>
      <c r="D177" s="65" t="s">
        <v>544</v>
      </c>
      <c r="E177" s="65" t="s">
        <v>20</v>
      </c>
      <c r="F177" s="60" t="s">
        <v>22</v>
      </c>
      <c r="G177" s="70">
        <v>8.2400000000000001E-2</v>
      </c>
      <c r="H177" s="34">
        <v>2006</v>
      </c>
      <c r="I177" s="33">
        <v>2019</v>
      </c>
      <c r="J177" s="65">
        <v>2031</v>
      </c>
      <c r="K177" s="35">
        <v>25</v>
      </c>
      <c r="L177" s="32">
        <v>0</v>
      </c>
      <c r="M177" s="32">
        <v>0.1</v>
      </c>
      <c r="N177" s="32">
        <v>0</v>
      </c>
      <c r="O177" s="32">
        <v>0.9</v>
      </c>
      <c r="P177" s="36">
        <v>0.88</v>
      </c>
      <c r="Q177" s="37">
        <v>0.89</v>
      </c>
      <c r="R177" s="38">
        <v>38.108290199999999</v>
      </c>
      <c r="S177" s="39">
        <v>0</v>
      </c>
      <c r="T177" s="39">
        <v>38.108290199999999</v>
      </c>
      <c r="U177" s="39">
        <v>33.916378277999996</v>
      </c>
      <c r="V177" s="40">
        <v>4.1919119219999992</v>
      </c>
      <c r="W177" s="41">
        <f>IFERROR(Table1[[#This Row],[DC Capex (Inflated)]]/Table1[[#This Row],[Total capital cost Incl subsidies (Inflated)]],0)</f>
        <v>0.8899999999999999</v>
      </c>
      <c r="X177" s="42">
        <f>IFERROR(Table1[[#This Row],[Rates Loan (Inflated)]]/Table1[[#This Row],[Total capital cost Incl subsidies (Inflated)]],0)</f>
        <v>0.10999999999999999</v>
      </c>
      <c r="Y177" s="43">
        <f>IFERROR(Table1[[#This Row],[Subsidies (Uninflated)]]/Table1[[#This Row],[Total capital cost Incl subsidies (Inflated)]],0)</f>
        <v>0</v>
      </c>
      <c r="Z177" s="10"/>
    </row>
    <row r="178" spans="1:26" ht="23.25" x14ac:dyDescent="0.35">
      <c r="A178" s="32" t="s">
        <v>1808</v>
      </c>
      <c r="B178" s="56" t="s">
        <v>1756</v>
      </c>
      <c r="C178" s="53"/>
      <c r="D178" s="65" t="s">
        <v>544</v>
      </c>
      <c r="E178" s="65" t="s">
        <v>20</v>
      </c>
      <c r="F178" s="60" t="s">
        <v>22</v>
      </c>
      <c r="G178" s="70">
        <v>8.2400000000000001E-2</v>
      </c>
      <c r="H178" s="34">
        <v>2006</v>
      </c>
      <c r="I178" s="33">
        <v>2020</v>
      </c>
      <c r="J178" s="65">
        <v>2031</v>
      </c>
      <c r="K178" s="35">
        <v>25</v>
      </c>
      <c r="L178" s="32">
        <v>0</v>
      </c>
      <c r="M178" s="32">
        <v>0.1</v>
      </c>
      <c r="N178" s="32">
        <v>0</v>
      </c>
      <c r="O178" s="32">
        <v>0.9</v>
      </c>
      <c r="P178" s="36">
        <v>0.88</v>
      </c>
      <c r="Q178" s="37">
        <v>0.89</v>
      </c>
      <c r="R178" s="38">
        <v>7.0040000000000007E-3</v>
      </c>
      <c r="S178" s="39">
        <v>0</v>
      </c>
      <c r="T178" s="39">
        <v>7.0040000000000007E-3</v>
      </c>
      <c r="U178" s="39">
        <v>6.2335600000000008E-3</v>
      </c>
      <c r="V178" s="40">
        <v>7.7043999999999984E-4</v>
      </c>
      <c r="W178" s="41">
        <f>IFERROR(Table1[[#This Row],[DC Capex (Inflated)]]/Table1[[#This Row],[Total capital cost Incl subsidies (Inflated)]],0)</f>
        <v>0.89</v>
      </c>
      <c r="X178" s="42">
        <f>IFERROR(Table1[[#This Row],[Rates Loan (Inflated)]]/Table1[[#This Row],[Total capital cost Incl subsidies (Inflated)]],0)</f>
        <v>0.10999999999999997</v>
      </c>
      <c r="Y178" s="43">
        <f>IFERROR(Table1[[#This Row],[Subsidies (Uninflated)]]/Table1[[#This Row],[Total capital cost Incl subsidies (Inflated)]],0)</f>
        <v>0</v>
      </c>
      <c r="Z178" s="10"/>
    </row>
    <row r="179" spans="1:26" ht="23.25" x14ac:dyDescent="0.35">
      <c r="A179" s="32" t="s">
        <v>1356</v>
      </c>
      <c r="B179" s="56" t="s">
        <v>1930</v>
      </c>
      <c r="C179" s="53"/>
      <c r="D179" s="65" t="s">
        <v>544</v>
      </c>
      <c r="E179" s="65" t="s">
        <v>20</v>
      </c>
      <c r="F179" s="60" t="s">
        <v>22</v>
      </c>
      <c r="G179" s="70">
        <v>8.2400000000000001E-2</v>
      </c>
      <c r="H179" s="34">
        <v>2006</v>
      </c>
      <c r="I179" s="33">
        <v>2019</v>
      </c>
      <c r="J179" s="65">
        <v>2031</v>
      </c>
      <c r="K179" s="35">
        <v>20</v>
      </c>
      <c r="L179" s="32">
        <v>0</v>
      </c>
      <c r="M179" s="32">
        <v>0.1</v>
      </c>
      <c r="N179" s="32">
        <v>0</v>
      </c>
      <c r="O179" s="32">
        <v>0.9</v>
      </c>
      <c r="P179" s="36">
        <v>0.88</v>
      </c>
      <c r="Q179" s="37">
        <v>0.89</v>
      </c>
      <c r="R179" s="38">
        <v>2.2777832</v>
      </c>
      <c r="S179" s="39">
        <v>0</v>
      </c>
      <c r="T179" s="39">
        <v>2.2777832</v>
      </c>
      <c r="U179" s="39">
        <v>2.0272270479999999</v>
      </c>
      <c r="V179" s="40">
        <v>0.25055615200000014</v>
      </c>
      <c r="W179" s="41">
        <f>IFERROR(Table1[[#This Row],[DC Capex (Inflated)]]/Table1[[#This Row],[Total capital cost Incl subsidies (Inflated)]],0)</f>
        <v>0.8899999999999999</v>
      </c>
      <c r="X179" s="42">
        <f>IFERROR(Table1[[#This Row],[Rates Loan (Inflated)]]/Table1[[#This Row],[Total capital cost Incl subsidies (Inflated)]],0)</f>
        <v>0.11000000000000006</v>
      </c>
      <c r="Y179" s="43">
        <f>IFERROR(Table1[[#This Row],[Subsidies (Uninflated)]]/Table1[[#This Row],[Total capital cost Incl subsidies (Inflated)]],0)</f>
        <v>0</v>
      </c>
      <c r="Z179" s="10"/>
    </row>
    <row r="180" spans="1:26" ht="23.25" x14ac:dyDescent="0.35">
      <c r="A180" s="32" t="s">
        <v>1809</v>
      </c>
      <c r="B180" s="56" t="s">
        <v>1760</v>
      </c>
      <c r="C180" s="53"/>
      <c r="D180" s="65" t="s">
        <v>544</v>
      </c>
      <c r="E180" s="65" t="s">
        <v>20</v>
      </c>
      <c r="F180" s="60" t="s">
        <v>22</v>
      </c>
      <c r="G180" s="70">
        <v>8.2400000000000001E-2</v>
      </c>
      <c r="H180" s="34">
        <v>2006</v>
      </c>
      <c r="I180" s="33">
        <v>2019</v>
      </c>
      <c r="J180" s="65">
        <v>2031</v>
      </c>
      <c r="K180" s="35">
        <v>25</v>
      </c>
      <c r="L180" s="32">
        <v>0</v>
      </c>
      <c r="M180" s="32">
        <v>0.1</v>
      </c>
      <c r="N180" s="32">
        <v>0</v>
      </c>
      <c r="O180" s="32">
        <v>0.9</v>
      </c>
      <c r="P180" s="36">
        <v>0.88</v>
      </c>
      <c r="Q180" s="37">
        <v>0.89</v>
      </c>
      <c r="R180" s="38">
        <v>46.733236632000001</v>
      </c>
      <c r="S180" s="39">
        <v>0</v>
      </c>
      <c r="T180" s="39">
        <v>46.733236632000001</v>
      </c>
      <c r="U180" s="39">
        <v>41.592580602479998</v>
      </c>
      <c r="V180" s="40">
        <v>5.1406560295199988</v>
      </c>
      <c r="W180" s="41">
        <f>IFERROR(Table1[[#This Row],[DC Capex (Inflated)]]/Table1[[#This Row],[Total capital cost Incl subsidies (Inflated)]],0)</f>
        <v>0.8899999999999999</v>
      </c>
      <c r="X180" s="42">
        <f>IFERROR(Table1[[#This Row],[Rates Loan (Inflated)]]/Table1[[#This Row],[Total capital cost Incl subsidies (Inflated)]],0)</f>
        <v>0.10999999999999997</v>
      </c>
      <c r="Y180" s="43">
        <f>IFERROR(Table1[[#This Row],[Subsidies (Uninflated)]]/Table1[[#This Row],[Total capital cost Incl subsidies (Inflated)]],0)</f>
        <v>0</v>
      </c>
      <c r="Z180" s="10"/>
    </row>
    <row r="181" spans="1:26" ht="23.25" x14ac:dyDescent="0.35">
      <c r="A181" s="32" t="s">
        <v>549</v>
      </c>
      <c r="B181" s="56" t="s">
        <v>545</v>
      </c>
      <c r="C181" s="53" t="s">
        <v>546</v>
      </c>
      <c r="D181" s="65" t="s">
        <v>544</v>
      </c>
      <c r="E181" s="65" t="s">
        <v>20</v>
      </c>
      <c r="F181" s="60" t="s">
        <v>23</v>
      </c>
      <c r="G181" s="70">
        <v>5.8823529411764705E-2</v>
      </c>
      <c r="H181" s="34">
        <v>2006</v>
      </c>
      <c r="I181" s="33">
        <v>2015</v>
      </c>
      <c r="J181" s="65">
        <v>2031</v>
      </c>
      <c r="K181" s="35">
        <v>30</v>
      </c>
      <c r="L181" s="32">
        <v>0</v>
      </c>
      <c r="M181" s="32">
        <v>0.1</v>
      </c>
      <c r="N181" s="32">
        <v>0.05</v>
      </c>
      <c r="O181" s="32">
        <v>0.85</v>
      </c>
      <c r="P181" s="36">
        <v>0.875</v>
      </c>
      <c r="Q181" s="37">
        <v>0.86250000000000004</v>
      </c>
      <c r="R181" s="38">
        <v>50.901614705882352</v>
      </c>
      <c r="S181" s="39">
        <v>0</v>
      </c>
      <c r="T181" s="39">
        <v>50.901614705882352</v>
      </c>
      <c r="U181" s="39">
        <v>43.90264268382353</v>
      </c>
      <c r="V181" s="40">
        <v>6.9989720220588207</v>
      </c>
      <c r="W181" s="41">
        <f>IFERROR(Table1[[#This Row],[DC Capex (Inflated)]]/Table1[[#This Row],[Total capital cost Incl subsidies (Inflated)]],0)</f>
        <v>0.86250000000000004</v>
      </c>
      <c r="X181" s="42">
        <f>IFERROR(Table1[[#This Row],[Rates Loan (Inflated)]]/Table1[[#This Row],[Total capital cost Incl subsidies (Inflated)]],0)</f>
        <v>0.13749999999999996</v>
      </c>
      <c r="Y181" s="43">
        <f>IFERROR(Table1[[#This Row],[Subsidies (Uninflated)]]/Table1[[#This Row],[Total capital cost Incl subsidies (Inflated)]],0)</f>
        <v>0</v>
      </c>
      <c r="Z181" s="10"/>
    </row>
    <row r="182" spans="1:26" ht="23.25" x14ac:dyDescent="0.35">
      <c r="A182" s="32" t="s">
        <v>1283</v>
      </c>
      <c r="B182" s="56" t="s">
        <v>545</v>
      </c>
      <c r="C182" s="53" t="s">
        <v>546</v>
      </c>
      <c r="D182" s="65" t="s">
        <v>544</v>
      </c>
      <c r="E182" s="65" t="s">
        <v>20</v>
      </c>
      <c r="F182" s="60" t="s">
        <v>23</v>
      </c>
      <c r="G182" s="70">
        <v>1</v>
      </c>
      <c r="H182" s="34">
        <v>2006</v>
      </c>
      <c r="I182" s="33">
        <v>2016</v>
      </c>
      <c r="J182" s="65">
        <v>2031</v>
      </c>
      <c r="K182" s="35">
        <v>30</v>
      </c>
      <c r="L182" s="32">
        <v>0</v>
      </c>
      <c r="M182" s="32">
        <v>0.1</v>
      </c>
      <c r="N182" s="32">
        <v>0.05</v>
      </c>
      <c r="O182" s="32">
        <v>0.85</v>
      </c>
      <c r="P182" s="36">
        <v>0.875</v>
      </c>
      <c r="Q182" s="37">
        <v>0.86250000000000004</v>
      </c>
      <c r="R182" s="38">
        <v>167.38410999999999</v>
      </c>
      <c r="S182" s="39">
        <v>0</v>
      </c>
      <c r="T182" s="39">
        <v>167.38410999999999</v>
      </c>
      <c r="U182" s="39">
        <v>144.36879487499999</v>
      </c>
      <c r="V182" s="40">
        <v>23.015315124999994</v>
      </c>
      <c r="W182" s="41">
        <f>IFERROR(Table1[[#This Row],[DC Capex (Inflated)]]/Table1[[#This Row],[Total capital cost Incl subsidies (Inflated)]],0)</f>
        <v>0.86250000000000004</v>
      </c>
      <c r="X182" s="42">
        <f>IFERROR(Table1[[#This Row],[Rates Loan (Inflated)]]/Table1[[#This Row],[Total capital cost Incl subsidies (Inflated)]],0)</f>
        <v>0.13749999999999996</v>
      </c>
      <c r="Y182" s="43">
        <f>IFERROR(Table1[[#This Row],[Subsidies (Uninflated)]]/Table1[[#This Row],[Total capital cost Incl subsidies (Inflated)]],0)</f>
        <v>0</v>
      </c>
      <c r="Z182" s="10"/>
    </row>
    <row r="183" spans="1:26" ht="23.25" x14ac:dyDescent="0.35">
      <c r="A183" s="32" t="s">
        <v>583</v>
      </c>
      <c r="B183" s="56" t="s">
        <v>584</v>
      </c>
      <c r="C183" s="53" t="s">
        <v>561</v>
      </c>
      <c r="D183" s="65" t="s">
        <v>544</v>
      </c>
      <c r="E183" s="65" t="s">
        <v>20</v>
      </c>
      <c r="F183" s="60" t="s">
        <v>23</v>
      </c>
      <c r="G183" s="70">
        <v>1</v>
      </c>
      <c r="H183" s="34">
        <v>2006</v>
      </c>
      <c r="I183" s="33">
        <v>2004</v>
      </c>
      <c r="J183" s="65">
        <v>2031</v>
      </c>
      <c r="K183" s="35">
        <v>30</v>
      </c>
      <c r="L183" s="32">
        <v>0</v>
      </c>
      <c r="M183" s="32">
        <v>0.1</v>
      </c>
      <c r="N183" s="32">
        <v>0.01</v>
      </c>
      <c r="O183" s="32">
        <v>0.89</v>
      </c>
      <c r="P183" s="36">
        <v>0.875</v>
      </c>
      <c r="Q183" s="37">
        <v>0.88249999999999995</v>
      </c>
      <c r="R183" s="38">
        <v>306.23128000000003</v>
      </c>
      <c r="S183" s="39">
        <v>0</v>
      </c>
      <c r="T183" s="39">
        <v>306.23128000000003</v>
      </c>
      <c r="U183" s="39">
        <v>270.24910459999995</v>
      </c>
      <c r="V183" s="40">
        <v>35.982175400000024</v>
      </c>
      <c r="W183" s="41">
        <f>IFERROR(Table1[[#This Row],[DC Capex (Inflated)]]/Table1[[#This Row],[Total capital cost Incl subsidies (Inflated)]],0)</f>
        <v>0.88249999999999973</v>
      </c>
      <c r="X183" s="42">
        <f>IFERROR(Table1[[#This Row],[Rates Loan (Inflated)]]/Table1[[#This Row],[Total capital cost Incl subsidies (Inflated)]],0)</f>
        <v>0.11750000000000006</v>
      </c>
      <c r="Y183" s="43">
        <f>IFERROR(Table1[[#This Row],[Subsidies (Uninflated)]]/Table1[[#This Row],[Total capital cost Incl subsidies (Inflated)]],0)</f>
        <v>0</v>
      </c>
      <c r="Z183" s="10"/>
    </row>
    <row r="184" spans="1:26" ht="23.25" x14ac:dyDescent="0.35">
      <c r="A184" s="32" t="s">
        <v>643</v>
      </c>
      <c r="B184" s="56" t="s">
        <v>644</v>
      </c>
      <c r="C184" s="53" t="s">
        <v>562</v>
      </c>
      <c r="D184" s="65" t="s">
        <v>544</v>
      </c>
      <c r="E184" s="65" t="s">
        <v>20</v>
      </c>
      <c r="F184" s="60" t="s">
        <v>23</v>
      </c>
      <c r="G184" s="70">
        <v>1</v>
      </c>
      <c r="H184" s="34">
        <v>2006</v>
      </c>
      <c r="I184" s="33">
        <v>2003</v>
      </c>
      <c r="J184" s="65">
        <v>2031</v>
      </c>
      <c r="K184" s="35">
        <v>30</v>
      </c>
      <c r="L184" s="32">
        <v>0</v>
      </c>
      <c r="M184" s="32">
        <v>0.1</v>
      </c>
      <c r="N184" s="32">
        <v>0.01</v>
      </c>
      <c r="O184" s="32">
        <v>0.89</v>
      </c>
      <c r="P184" s="36">
        <v>0.875</v>
      </c>
      <c r="Q184" s="37">
        <v>0.88249999999999995</v>
      </c>
      <c r="R184" s="38">
        <v>49.363349999999997</v>
      </c>
      <c r="S184" s="39">
        <v>0</v>
      </c>
      <c r="T184" s="39">
        <v>49.363349999999997</v>
      </c>
      <c r="U184" s="39">
        <v>43.563156374999998</v>
      </c>
      <c r="V184" s="40">
        <v>5.8001936249999986</v>
      </c>
      <c r="W184" s="41">
        <f>IFERROR(Table1[[#This Row],[DC Capex (Inflated)]]/Table1[[#This Row],[Total capital cost Incl subsidies (Inflated)]],0)</f>
        <v>0.88250000000000006</v>
      </c>
      <c r="X184" s="42">
        <f>IFERROR(Table1[[#This Row],[Rates Loan (Inflated)]]/Table1[[#This Row],[Total capital cost Incl subsidies (Inflated)]],0)</f>
        <v>0.11749999999999998</v>
      </c>
      <c r="Y184" s="43">
        <f>IFERROR(Table1[[#This Row],[Subsidies (Uninflated)]]/Table1[[#This Row],[Total capital cost Incl subsidies (Inflated)]],0)</f>
        <v>0</v>
      </c>
      <c r="Z184" s="10"/>
    </row>
    <row r="185" spans="1:26" ht="23.25" x14ac:dyDescent="0.35">
      <c r="A185" s="32" t="s">
        <v>629</v>
      </c>
      <c r="B185" s="56" t="s">
        <v>630</v>
      </c>
      <c r="C185" s="53" t="s">
        <v>562</v>
      </c>
      <c r="D185" s="65" t="s">
        <v>544</v>
      </c>
      <c r="E185" s="65" t="s">
        <v>20</v>
      </c>
      <c r="F185" s="60" t="s">
        <v>23</v>
      </c>
      <c r="G185" s="70">
        <v>0.5</v>
      </c>
      <c r="H185" s="34">
        <v>2006</v>
      </c>
      <c r="I185" s="33">
        <v>2010</v>
      </c>
      <c r="J185" s="65">
        <v>2031</v>
      </c>
      <c r="K185" s="35">
        <v>30</v>
      </c>
      <c r="L185" s="32">
        <v>0</v>
      </c>
      <c r="M185" s="32">
        <v>0.1</v>
      </c>
      <c r="N185" s="32">
        <v>0.01</v>
      </c>
      <c r="O185" s="32">
        <v>0.89</v>
      </c>
      <c r="P185" s="36">
        <v>0.875</v>
      </c>
      <c r="Q185" s="37">
        <v>0.88249999999999995</v>
      </c>
      <c r="R185" s="38">
        <v>9.5763925000000008</v>
      </c>
      <c r="S185" s="39">
        <v>0</v>
      </c>
      <c r="T185" s="39">
        <v>9.5763925000000008</v>
      </c>
      <c r="U185" s="39">
        <v>8.4511663812500011</v>
      </c>
      <c r="V185" s="40">
        <v>1.1252261187499997</v>
      </c>
      <c r="W185" s="41">
        <f>IFERROR(Table1[[#This Row],[DC Capex (Inflated)]]/Table1[[#This Row],[Total capital cost Incl subsidies (Inflated)]],0)</f>
        <v>0.88250000000000006</v>
      </c>
      <c r="X185" s="42">
        <f>IFERROR(Table1[[#This Row],[Rates Loan (Inflated)]]/Table1[[#This Row],[Total capital cost Incl subsidies (Inflated)]],0)</f>
        <v>0.11749999999999995</v>
      </c>
      <c r="Y185" s="43">
        <f>IFERROR(Table1[[#This Row],[Subsidies (Uninflated)]]/Table1[[#This Row],[Total capital cost Incl subsidies (Inflated)]],0)</f>
        <v>0</v>
      </c>
      <c r="Z185" s="10"/>
    </row>
    <row r="186" spans="1:26" ht="23.25" x14ac:dyDescent="0.35">
      <c r="A186" s="32" t="s">
        <v>1279</v>
      </c>
      <c r="B186" s="56" t="s">
        <v>575</v>
      </c>
      <c r="C186" s="53" t="s">
        <v>562</v>
      </c>
      <c r="D186" s="65" t="s">
        <v>544</v>
      </c>
      <c r="E186" s="65" t="s">
        <v>20</v>
      </c>
      <c r="F186" s="60" t="s">
        <v>23</v>
      </c>
      <c r="G186" s="70">
        <v>1</v>
      </c>
      <c r="H186" s="34">
        <v>2006</v>
      </c>
      <c r="I186" s="33">
        <v>2015</v>
      </c>
      <c r="J186" s="65">
        <v>2031</v>
      </c>
      <c r="K186" s="35">
        <v>30</v>
      </c>
      <c r="L186" s="32">
        <v>0.1</v>
      </c>
      <c r="M186" s="32">
        <v>0.1</v>
      </c>
      <c r="N186" s="32">
        <v>0.01</v>
      </c>
      <c r="O186" s="32">
        <v>0.79</v>
      </c>
      <c r="P186" s="36">
        <v>0.875</v>
      </c>
      <c r="Q186" s="37">
        <v>0.83250000000000002</v>
      </c>
      <c r="R186" s="38">
        <v>348.19682</v>
      </c>
      <c r="S186" s="39">
        <v>0</v>
      </c>
      <c r="T186" s="39">
        <v>348.19682</v>
      </c>
      <c r="U186" s="39">
        <v>289.87385265</v>
      </c>
      <c r="V186" s="40">
        <v>58.322967349999978</v>
      </c>
      <c r="W186" s="41">
        <f>IFERROR(Table1[[#This Row],[DC Capex (Inflated)]]/Table1[[#This Row],[Total capital cost Incl subsidies (Inflated)]],0)</f>
        <v>0.83250000000000002</v>
      </c>
      <c r="X186" s="42">
        <f>IFERROR(Table1[[#This Row],[Rates Loan (Inflated)]]/Table1[[#This Row],[Total capital cost Incl subsidies (Inflated)]],0)</f>
        <v>0.16749999999999993</v>
      </c>
      <c r="Y186" s="43">
        <f>IFERROR(Table1[[#This Row],[Subsidies (Uninflated)]]/Table1[[#This Row],[Total capital cost Incl subsidies (Inflated)]],0)</f>
        <v>0</v>
      </c>
      <c r="Z186" s="10"/>
    </row>
    <row r="187" spans="1:26" ht="23.25" x14ac:dyDescent="0.35">
      <c r="A187" s="32" t="s">
        <v>619</v>
      </c>
      <c r="B187" s="56" t="s">
        <v>620</v>
      </c>
      <c r="C187" s="53" t="s">
        <v>561</v>
      </c>
      <c r="D187" s="65" t="s">
        <v>544</v>
      </c>
      <c r="E187" s="65" t="s">
        <v>20</v>
      </c>
      <c r="F187" s="60" t="s">
        <v>23</v>
      </c>
      <c r="G187" s="70">
        <v>1</v>
      </c>
      <c r="H187" s="34">
        <v>2006</v>
      </c>
      <c r="I187" s="33">
        <v>2006</v>
      </c>
      <c r="J187" s="65">
        <v>2031</v>
      </c>
      <c r="K187" s="35">
        <v>30</v>
      </c>
      <c r="L187" s="32">
        <v>0</v>
      </c>
      <c r="M187" s="32">
        <v>0.1</v>
      </c>
      <c r="N187" s="32">
        <v>0.05</v>
      </c>
      <c r="O187" s="32">
        <v>0.85</v>
      </c>
      <c r="P187" s="36">
        <v>0.875</v>
      </c>
      <c r="Q187" s="37">
        <v>0.86250000000000004</v>
      </c>
      <c r="R187" s="38">
        <v>473.25306999999998</v>
      </c>
      <c r="S187" s="39">
        <v>0</v>
      </c>
      <c r="T187" s="39">
        <v>473.25306999999998</v>
      </c>
      <c r="U187" s="39">
        <v>408.18077287500006</v>
      </c>
      <c r="V187" s="40">
        <v>65.072297124999963</v>
      </c>
      <c r="W187" s="41">
        <f>IFERROR(Table1[[#This Row],[DC Capex (Inflated)]]/Table1[[#This Row],[Total capital cost Incl subsidies (Inflated)]],0)</f>
        <v>0.86250000000000016</v>
      </c>
      <c r="X187" s="42">
        <f>IFERROR(Table1[[#This Row],[Rates Loan (Inflated)]]/Table1[[#This Row],[Total capital cost Incl subsidies (Inflated)]],0)</f>
        <v>0.13749999999999993</v>
      </c>
      <c r="Y187" s="43">
        <f>IFERROR(Table1[[#This Row],[Subsidies (Uninflated)]]/Table1[[#This Row],[Total capital cost Incl subsidies (Inflated)]],0)</f>
        <v>0</v>
      </c>
      <c r="Z187" s="10"/>
    </row>
    <row r="188" spans="1:26" ht="23.25" x14ac:dyDescent="0.35">
      <c r="A188" s="32" t="s">
        <v>621</v>
      </c>
      <c r="B188" s="56" t="s">
        <v>622</v>
      </c>
      <c r="C188" s="53" t="s">
        <v>562</v>
      </c>
      <c r="D188" s="65" t="s">
        <v>544</v>
      </c>
      <c r="E188" s="65" t="s">
        <v>20</v>
      </c>
      <c r="F188" s="60" t="s">
        <v>23</v>
      </c>
      <c r="G188" s="70">
        <v>1</v>
      </c>
      <c r="H188" s="34">
        <v>2006</v>
      </c>
      <c r="I188" s="33">
        <v>2006</v>
      </c>
      <c r="J188" s="65">
        <v>2031</v>
      </c>
      <c r="K188" s="35">
        <v>30</v>
      </c>
      <c r="L188" s="32">
        <v>0</v>
      </c>
      <c r="M188" s="32">
        <v>0.1</v>
      </c>
      <c r="N188" s="32">
        <v>0.05</v>
      </c>
      <c r="O188" s="32">
        <v>0.85</v>
      </c>
      <c r="P188" s="36">
        <v>0.875</v>
      </c>
      <c r="Q188" s="37">
        <v>0.86250000000000004</v>
      </c>
      <c r="R188" s="38">
        <v>422.47406000000001</v>
      </c>
      <c r="S188" s="39">
        <v>0</v>
      </c>
      <c r="T188" s="39">
        <v>422.47406000000001</v>
      </c>
      <c r="U188" s="39">
        <v>364.38387675000001</v>
      </c>
      <c r="V188" s="40">
        <v>58.090183250000003</v>
      </c>
      <c r="W188" s="41">
        <f>IFERROR(Table1[[#This Row],[DC Capex (Inflated)]]/Table1[[#This Row],[Total capital cost Incl subsidies (Inflated)]],0)</f>
        <v>0.86250000000000004</v>
      </c>
      <c r="X188" s="42">
        <f>IFERROR(Table1[[#This Row],[Rates Loan (Inflated)]]/Table1[[#This Row],[Total capital cost Incl subsidies (Inflated)]],0)</f>
        <v>0.13750000000000001</v>
      </c>
      <c r="Y188" s="43">
        <f>IFERROR(Table1[[#This Row],[Subsidies (Uninflated)]]/Table1[[#This Row],[Total capital cost Incl subsidies (Inflated)]],0)</f>
        <v>0</v>
      </c>
      <c r="Z188" s="10"/>
    </row>
    <row r="189" spans="1:26" ht="23.25" x14ac:dyDescent="0.35">
      <c r="A189" s="32" t="s">
        <v>649</v>
      </c>
      <c r="B189" s="56" t="s">
        <v>650</v>
      </c>
      <c r="C189" s="53" t="s">
        <v>562</v>
      </c>
      <c r="D189" s="65" t="s">
        <v>544</v>
      </c>
      <c r="E189" s="65" t="s">
        <v>20</v>
      </c>
      <c r="F189" s="60" t="s">
        <v>23</v>
      </c>
      <c r="G189" s="70">
        <v>1</v>
      </c>
      <c r="H189" s="34">
        <v>2006</v>
      </c>
      <c r="I189" s="33">
        <v>2004</v>
      </c>
      <c r="J189" s="65">
        <v>2031</v>
      </c>
      <c r="K189" s="35">
        <v>30</v>
      </c>
      <c r="L189" s="32">
        <v>0</v>
      </c>
      <c r="M189" s="32">
        <v>0.1</v>
      </c>
      <c r="N189" s="32">
        <v>0.01</v>
      </c>
      <c r="O189" s="32">
        <v>0.89</v>
      </c>
      <c r="P189" s="36">
        <v>0.875</v>
      </c>
      <c r="Q189" s="37">
        <v>0.88249999999999995</v>
      </c>
      <c r="R189" s="38">
        <v>286.55622</v>
      </c>
      <c r="S189" s="39">
        <v>0</v>
      </c>
      <c r="T189" s="39">
        <v>286.55622</v>
      </c>
      <c r="U189" s="39">
        <v>252.88586414999997</v>
      </c>
      <c r="V189" s="40">
        <v>33.670355850000021</v>
      </c>
      <c r="W189" s="41">
        <f>IFERROR(Table1[[#This Row],[DC Capex (Inflated)]]/Table1[[#This Row],[Total capital cost Incl subsidies (Inflated)]],0)</f>
        <v>0.88249999999999995</v>
      </c>
      <c r="X189" s="42">
        <f>IFERROR(Table1[[#This Row],[Rates Loan (Inflated)]]/Table1[[#This Row],[Total capital cost Incl subsidies (Inflated)]],0)</f>
        <v>0.11750000000000008</v>
      </c>
      <c r="Y189" s="43">
        <f>IFERROR(Table1[[#This Row],[Subsidies (Uninflated)]]/Table1[[#This Row],[Total capital cost Incl subsidies (Inflated)]],0)</f>
        <v>0</v>
      </c>
      <c r="Z189" s="10"/>
    </row>
    <row r="190" spans="1:26" ht="23.25" x14ac:dyDescent="0.35">
      <c r="A190" s="32" t="s">
        <v>2373</v>
      </c>
      <c r="B190" s="56" t="s">
        <v>2370</v>
      </c>
      <c r="C190" s="53"/>
      <c r="D190" s="65" t="s">
        <v>544</v>
      </c>
      <c r="E190" s="65" t="s">
        <v>20</v>
      </c>
      <c r="F190" s="60" t="s">
        <v>23</v>
      </c>
      <c r="G190" s="70">
        <v>6.1400000000000003E-2</v>
      </c>
      <c r="H190" s="34">
        <v>2006</v>
      </c>
      <c r="I190" s="33">
        <v>2019</v>
      </c>
      <c r="J190" s="65">
        <v>2031</v>
      </c>
      <c r="K190" s="35">
        <v>20</v>
      </c>
      <c r="L190" s="32">
        <v>0</v>
      </c>
      <c r="M190" s="32">
        <v>0.1</v>
      </c>
      <c r="N190" s="32">
        <v>0</v>
      </c>
      <c r="O190" s="32">
        <v>0.9</v>
      </c>
      <c r="P190" s="36">
        <v>0.88</v>
      </c>
      <c r="Q190" s="37">
        <v>0.89</v>
      </c>
      <c r="R190" s="38">
        <v>23.849528319999997</v>
      </c>
      <c r="S190" s="39">
        <v>6.467420412000001</v>
      </c>
      <c r="T190" s="39">
        <v>17.382107907999998</v>
      </c>
      <c r="U190" s="39">
        <v>15.47007603812</v>
      </c>
      <c r="V190" s="40">
        <v>1.9120318698800003</v>
      </c>
      <c r="W190" s="41">
        <f>IFERROR(Table1[[#This Row],[DC Capex (Inflated)]]/Table1[[#This Row],[Total capital cost Incl subsidies (Inflated)]],0)</f>
        <v>0.64865333312051021</v>
      </c>
      <c r="X190" s="42">
        <f>IFERROR(Table1[[#This Row],[Rates Loan (Inflated)]]/Table1[[#This Row],[Total capital cost Incl subsidies (Inflated)]],0)</f>
        <v>8.0170636677815876E-2</v>
      </c>
      <c r="Y190" s="43">
        <f>IFERROR(Table1[[#This Row],[Subsidies (Uninflated)]]/Table1[[#This Row],[Total capital cost Incl subsidies (Inflated)]],0)</f>
        <v>0.27117603020167408</v>
      </c>
      <c r="Z190" s="10"/>
    </row>
    <row r="191" spans="1:26" ht="23.25" x14ac:dyDescent="0.35">
      <c r="A191" s="32" t="s">
        <v>1340</v>
      </c>
      <c r="B191" s="56" t="s">
        <v>1337</v>
      </c>
      <c r="C191" s="53"/>
      <c r="D191" s="65" t="s">
        <v>544</v>
      </c>
      <c r="E191" s="65" t="s">
        <v>20</v>
      </c>
      <c r="F191" s="60" t="s">
        <v>23</v>
      </c>
      <c r="G191" s="70">
        <v>6.1400000000000003E-2</v>
      </c>
      <c r="H191" s="34">
        <v>2006</v>
      </c>
      <c r="I191" s="33">
        <v>2021</v>
      </c>
      <c r="J191" s="65">
        <v>2031</v>
      </c>
      <c r="K191" s="35">
        <v>30</v>
      </c>
      <c r="L191" s="32">
        <v>0</v>
      </c>
      <c r="M191" s="32">
        <v>0.30499999999999999</v>
      </c>
      <c r="N191" s="32">
        <v>0</v>
      </c>
      <c r="O191" s="32">
        <v>0.69500000000000006</v>
      </c>
      <c r="P191" s="36">
        <v>0.875</v>
      </c>
      <c r="Q191" s="37">
        <v>0.78500000000000003</v>
      </c>
      <c r="R191" s="38">
        <v>199.00794176600002</v>
      </c>
      <c r="S191" s="39">
        <v>0</v>
      </c>
      <c r="T191" s="39">
        <v>199.00794176600002</v>
      </c>
      <c r="U191" s="39">
        <v>156.22123428631002</v>
      </c>
      <c r="V191" s="40">
        <v>42.786707479689994</v>
      </c>
      <c r="W191" s="41">
        <f>IFERROR(Table1[[#This Row],[DC Capex (Inflated)]]/Table1[[#This Row],[Total capital cost Incl subsidies (Inflated)]],0)</f>
        <v>0.78500000000000003</v>
      </c>
      <c r="X191" s="42">
        <f>IFERROR(Table1[[#This Row],[Rates Loan (Inflated)]]/Table1[[#This Row],[Total capital cost Incl subsidies (Inflated)]],0)</f>
        <v>0.21499999999999994</v>
      </c>
      <c r="Y191" s="43">
        <f>IFERROR(Table1[[#This Row],[Subsidies (Uninflated)]]/Table1[[#This Row],[Total capital cost Incl subsidies (Inflated)]],0)</f>
        <v>0</v>
      </c>
      <c r="Z191" s="10"/>
    </row>
    <row r="192" spans="1:26" ht="23.25" x14ac:dyDescent="0.35">
      <c r="A192" s="32" t="s">
        <v>1322</v>
      </c>
      <c r="B192" s="56" t="s">
        <v>1934</v>
      </c>
      <c r="C192" s="53"/>
      <c r="D192" s="65" t="s">
        <v>544</v>
      </c>
      <c r="E192" s="65" t="s">
        <v>20</v>
      </c>
      <c r="F192" s="60" t="s">
        <v>23</v>
      </c>
      <c r="G192" s="70">
        <v>1</v>
      </c>
      <c r="H192" s="34">
        <v>2006</v>
      </c>
      <c r="I192" s="33">
        <v>2019</v>
      </c>
      <c r="J192" s="65">
        <v>2031</v>
      </c>
      <c r="K192" s="35">
        <v>30</v>
      </c>
      <c r="L192" s="32">
        <v>0</v>
      </c>
      <c r="M192" s="32">
        <v>0.505</v>
      </c>
      <c r="N192" s="32">
        <v>0.03</v>
      </c>
      <c r="O192" s="32">
        <v>0.46499999999999997</v>
      </c>
      <c r="P192" s="36">
        <v>0.63</v>
      </c>
      <c r="Q192" s="37">
        <v>0.54749999999999999</v>
      </c>
      <c r="R192" s="38">
        <v>1614.4602400000001</v>
      </c>
      <c r="S192" s="39">
        <v>196.49054000000001</v>
      </c>
      <c r="T192" s="39">
        <v>1417.9697000000003</v>
      </c>
      <c r="U192" s="39">
        <v>776.33841074999987</v>
      </c>
      <c r="V192" s="40">
        <v>641.63128925000012</v>
      </c>
      <c r="W192" s="41">
        <f>IFERROR(Table1[[#This Row],[DC Capex (Inflated)]]/Table1[[#This Row],[Total capital cost Incl subsidies (Inflated)]],0)</f>
        <v>0.48086561162385755</v>
      </c>
      <c r="X192" s="42">
        <f>IFERROR(Table1[[#This Row],[Rates Loan (Inflated)]]/Table1[[#This Row],[Total capital cost Incl subsidies (Inflated)]],0)</f>
        <v>0.39742774294026595</v>
      </c>
      <c r="Y192" s="43">
        <f>IFERROR(Table1[[#This Row],[Subsidies (Uninflated)]]/Table1[[#This Row],[Total capital cost Incl subsidies (Inflated)]],0)</f>
        <v>0.12170664543587645</v>
      </c>
      <c r="Z192" s="10"/>
    </row>
    <row r="193" spans="1:26" ht="23.25" x14ac:dyDescent="0.35">
      <c r="A193" s="32" t="s">
        <v>2088</v>
      </c>
      <c r="B193" s="56" t="s">
        <v>1353</v>
      </c>
      <c r="C193" s="53" t="s">
        <v>1354</v>
      </c>
      <c r="D193" s="65" t="s">
        <v>544</v>
      </c>
      <c r="E193" s="65" t="s">
        <v>20</v>
      </c>
      <c r="F193" s="60" t="s">
        <v>23</v>
      </c>
      <c r="G193" s="70">
        <v>6.1400000000000003E-2</v>
      </c>
      <c r="H193" s="34">
        <v>2006</v>
      </c>
      <c r="I193" s="33">
        <v>2021</v>
      </c>
      <c r="J193" s="65">
        <v>2034</v>
      </c>
      <c r="K193" s="35">
        <v>30</v>
      </c>
      <c r="L193" s="32">
        <v>0</v>
      </c>
      <c r="M193" s="32">
        <v>0.1</v>
      </c>
      <c r="N193" s="32">
        <v>0</v>
      </c>
      <c r="O193" s="32">
        <v>0.9</v>
      </c>
      <c r="P193" s="36">
        <v>0.875</v>
      </c>
      <c r="Q193" s="37">
        <v>0.88749999999999996</v>
      </c>
      <c r="R193" s="38">
        <v>671.66823426370911</v>
      </c>
      <c r="S193" s="39">
        <v>0</v>
      </c>
      <c r="T193" s="39">
        <v>671.66823426370911</v>
      </c>
      <c r="U193" s="39">
        <v>596.10555790904186</v>
      </c>
      <c r="V193" s="40">
        <v>75.562676354667317</v>
      </c>
      <c r="W193" s="41">
        <f>IFERROR(Table1[[#This Row],[DC Capex (Inflated)]]/Table1[[#This Row],[Total capital cost Incl subsidies (Inflated)]],0)</f>
        <v>0.88750000000000007</v>
      </c>
      <c r="X193" s="42">
        <f>IFERROR(Table1[[#This Row],[Rates Loan (Inflated)]]/Table1[[#This Row],[Total capital cost Incl subsidies (Inflated)]],0)</f>
        <v>0.11250000000000006</v>
      </c>
      <c r="Y193" s="43">
        <f>IFERROR(Table1[[#This Row],[Subsidies (Uninflated)]]/Table1[[#This Row],[Total capital cost Incl subsidies (Inflated)]],0)</f>
        <v>0</v>
      </c>
      <c r="Z193" s="10"/>
    </row>
    <row r="194" spans="1:26" ht="46.5" x14ac:dyDescent="0.35">
      <c r="A194" s="32" t="s">
        <v>2055</v>
      </c>
      <c r="B194" s="56" t="s">
        <v>2052</v>
      </c>
      <c r="C194" s="53"/>
      <c r="D194" s="65" t="s">
        <v>544</v>
      </c>
      <c r="E194" s="65" t="s">
        <v>20</v>
      </c>
      <c r="F194" s="60" t="s">
        <v>23</v>
      </c>
      <c r="G194" s="70">
        <v>6.1400000000000003E-2</v>
      </c>
      <c r="H194" s="34">
        <v>2006</v>
      </c>
      <c r="I194" s="33">
        <v>2025</v>
      </c>
      <c r="J194" s="65">
        <v>2034</v>
      </c>
      <c r="K194" s="35">
        <v>30</v>
      </c>
      <c r="L194" s="32">
        <v>0</v>
      </c>
      <c r="M194" s="32">
        <v>0.30499999999999999</v>
      </c>
      <c r="N194" s="32">
        <v>0</v>
      </c>
      <c r="O194" s="32">
        <v>0.69500000000000006</v>
      </c>
      <c r="P194" s="36">
        <v>0.63</v>
      </c>
      <c r="Q194" s="37">
        <v>0.66250000000000009</v>
      </c>
      <c r="R194" s="38">
        <v>1079.8018759282875</v>
      </c>
      <c r="S194" s="39">
        <v>0</v>
      </c>
      <c r="T194" s="39">
        <v>1079.8018759282875</v>
      </c>
      <c r="U194" s="39">
        <v>715.36874280249049</v>
      </c>
      <c r="V194" s="40">
        <v>364.43313312579687</v>
      </c>
      <c r="W194" s="41">
        <f>IFERROR(Table1[[#This Row],[DC Capex (Inflated)]]/Table1[[#This Row],[Total capital cost Incl subsidies (Inflated)]],0)</f>
        <v>0.66250000000000009</v>
      </c>
      <c r="X194" s="42">
        <f>IFERROR(Table1[[#This Row],[Rates Loan (Inflated)]]/Table1[[#This Row],[Total capital cost Incl subsidies (Inflated)]],0)</f>
        <v>0.33749999999999986</v>
      </c>
      <c r="Y194" s="43">
        <f>IFERROR(Table1[[#This Row],[Subsidies (Uninflated)]]/Table1[[#This Row],[Total capital cost Incl subsidies (Inflated)]],0)</f>
        <v>0</v>
      </c>
      <c r="Z194" s="10"/>
    </row>
    <row r="195" spans="1:26" ht="23.25" x14ac:dyDescent="0.35">
      <c r="A195" s="32" t="s">
        <v>2197</v>
      </c>
      <c r="B195" s="56" t="s">
        <v>1323</v>
      </c>
      <c r="C195" s="53" t="s">
        <v>1316</v>
      </c>
      <c r="D195" s="65" t="s">
        <v>544</v>
      </c>
      <c r="E195" s="65" t="s">
        <v>20</v>
      </c>
      <c r="F195" s="60" t="s">
        <v>23</v>
      </c>
      <c r="G195" s="70">
        <v>1</v>
      </c>
      <c r="H195" s="34">
        <v>2006</v>
      </c>
      <c r="I195" s="33">
        <v>2025</v>
      </c>
      <c r="J195" s="65">
        <v>2034</v>
      </c>
      <c r="K195" s="35">
        <v>30</v>
      </c>
      <c r="L195" s="32">
        <v>0</v>
      </c>
      <c r="M195" s="32">
        <v>0.505</v>
      </c>
      <c r="N195" s="32">
        <v>0</v>
      </c>
      <c r="O195" s="32">
        <v>0.495</v>
      </c>
      <c r="P195" s="36">
        <v>0.63</v>
      </c>
      <c r="Q195" s="37">
        <v>0.5625</v>
      </c>
      <c r="R195" s="38">
        <v>2853.2005319999998</v>
      </c>
      <c r="S195" s="39">
        <v>0</v>
      </c>
      <c r="T195" s="39">
        <v>2853.2005319999998</v>
      </c>
      <c r="U195" s="39">
        <v>1604.9252992500001</v>
      </c>
      <c r="V195" s="40">
        <v>1248.2752327500002</v>
      </c>
      <c r="W195" s="41">
        <f>IFERROR(Table1[[#This Row],[DC Capex (Inflated)]]/Table1[[#This Row],[Total capital cost Incl subsidies (Inflated)]],0)</f>
        <v>0.56250000000000011</v>
      </c>
      <c r="X195" s="42">
        <f>IFERROR(Table1[[#This Row],[Rates Loan (Inflated)]]/Table1[[#This Row],[Total capital cost Incl subsidies (Inflated)]],0)</f>
        <v>0.43750000000000011</v>
      </c>
      <c r="Y195" s="43">
        <f>IFERROR(Table1[[#This Row],[Subsidies (Uninflated)]]/Table1[[#This Row],[Total capital cost Incl subsidies (Inflated)]],0)</f>
        <v>0</v>
      </c>
      <c r="Z195" s="10"/>
    </row>
    <row r="196" spans="1:26" ht="46.5" x14ac:dyDescent="0.35">
      <c r="A196" s="32" t="s">
        <v>2038</v>
      </c>
      <c r="B196" s="56" t="s">
        <v>2037</v>
      </c>
      <c r="C196" s="53" t="s">
        <v>1316</v>
      </c>
      <c r="D196" s="65" t="s">
        <v>544</v>
      </c>
      <c r="E196" s="65" t="s">
        <v>20</v>
      </c>
      <c r="F196" s="60" t="s">
        <v>23</v>
      </c>
      <c r="G196" s="70">
        <v>0.19</v>
      </c>
      <c r="H196" s="34">
        <v>2006</v>
      </c>
      <c r="I196" s="33">
        <v>2025</v>
      </c>
      <c r="J196" s="65">
        <v>2034</v>
      </c>
      <c r="K196" s="35">
        <v>30</v>
      </c>
      <c r="L196" s="32">
        <v>0</v>
      </c>
      <c r="M196" s="32">
        <v>0.505</v>
      </c>
      <c r="N196" s="32">
        <v>0</v>
      </c>
      <c r="O196" s="32">
        <v>0.495</v>
      </c>
      <c r="P196" s="36">
        <v>0.63</v>
      </c>
      <c r="Q196" s="37">
        <v>0.5625</v>
      </c>
      <c r="R196" s="38">
        <v>3219.2943915663427</v>
      </c>
      <c r="S196" s="39">
        <v>0</v>
      </c>
      <c r="T196" s="39">
        <v>3219.2943915663427</v>
      </c>
      <c r="U196" s="39">
        <v>1810.8530952560675</v>
      </c>
      <c r="V196" s="40">
        <v>1408.4412963102748</v>
      </c>
      <c r="W196" s="41">
        <f>IFERROR(Table1[[#This Row],[DC Capex (Inflated)]]/Table1[[#This Row],[Total capital cost Incl subsidies (Inflated)]],0)</f>
        <v>0.56249999999999989</v>
      </c>
      <c r="X196" s="42">
        <f>IFERROR(Table1[[#This Row],[Rates Loan (Inflated)]]/Table1[[#This Row],[Total capital cost Incl subsidies (Inflated)]],0)</f>
        <v>0.43749999999999994</v>
      </c>
      <c r="Y196" s="43">
        <f>IFERROR(Table1[[#This Row],[Subsidies (Uninflated)]]/Table1[[#This Row],[Total capital cost Incl subsidies (Inflated)]],0)</f>
        <v>0</v>
      </c>
      <c r="Z196" s="10"/>
    </row>
    <row r="197" spans="1:26" ht="46.5" x14ac:dyDescent="0.35">
      <c r="A197" s="32" t="s">
        <v>2349</v>
      </c>
      <c r="B197" s="56" t="s">
        <v>2027</v>
      </c>
      <c r="C197" s="53"/>
      <c r="D197" s="65" t="s">
        <v>544</v>
      </c>
      <c r="E197" s="65" t="s">
        <v>20</v>
      </c>
      <c r="F197" s="60" t="s">
        <v>23</v>
      </c>
      <c r="G197" s="70">
        <v>0.19</v>
      </c>
      <c r="H197" s="34">
        <v>2006</v>
      </c>
      <c r="I197" s="33">
        <v>2026</v>
      </c>
      <c r="J197" s="65">
        <v>2034</v>
      </c>
      <c r="K197" s="35">
        <v>30</v>
      </c>
      <c r="L197" s="32">
        <v>0</v>
      </c>
      <c r="M197" s="32">
        <v>0.505</v>
      </c>
      <c r="N197" s="32">
        <v>0</v>
      </c>
      <c r="O197" s="32">
        <v>0.495</v>
      </c>
      <c r="P197" s="36">
        <v>0.63</v>
      </c>
      <c r="Q197" s="37">
        <v>0.5625</v>
      </c>
      <c r="R197" s="38">
        <v>5033.8613572655104</v>
      </c>
      <c r="S197" s="39">
        <v>0</v>
      </c>
      <c r="T197" s="39">
        <v>5033.8613572655104</v>
      </c>
      <c r="U197" s="39">
        <v>2831.5470134618499</v>
      </c>
      <c r="V197" s="40">
        <v>2202.3143438036604</v>
      </c>
      <c r="W197" s="41">
        <f>IFERROR(Table1[[#This Row],[DC Capex (Inflated)]]/Table1[[#This Row],[Total capital cost Incl subsidies (Inflated)]],0)</f>
        <v>0.56250000000000011</v>
      </c>
      <c r="X197" s="42">
        <f>IFERROR(Table1[[#This Row],[Rates Loan (Inflated)]]/Table1[[#This Row],[Total capital cost Incl subsidies (Inflated)]],0)</f>
        <v>0.43749999999999994</v>
      </c>
      <c r="Y197" s="43">
        <f>IFERROR(Table1[[#This Row],[Subsidies (Uninflated)]]/Table1[[#This Row],[Total capital cost Incl subsidies (Inflated)]],0)</f>
        <v>0</v>
      </c>
      <c r="Z197" s="10"/>
    </row>
    <row r="198" spans="1:26" ht="23.25" x14ac:dyDescent="0.35">
      <c r="A198" s="32" t="s">
        <v>2021</v>
      </c>
      <c r="B198" s="56" t="s">
        <v>2018</v>
      </c>
      <c r="C198" s="53"/>
      <c r="D198" s="65" t="s">
        <v>544</v>
      </c>
      <c r="E198" s="65" t="s">
        <v>20</v>
      </c>
      <c r="F198" s="60" t="s">
        <v>23</v>
      </c>
      <c r="G198" s="70">
        <v>0.189</v>
      </c>
      <c r="H198" s="34">
        <v>2006</v>
      </c>
      <c r="I198" s="33">
        <v>2028</v>
      </c>
      <c r="J198" s="65">
        <v>2034</v>
      </c>
      <c r="K198" s="35">
        <v>30</v>
      </c>
      <c r="L198" s="32">
        <v>0.05</v>
      </c>
      <c r="M198" s="32">
        <v>0.505</v>
      </c>
      <c r="N198" s="32">
        <v>0</v>
      </c>
      <c r="O198" s="32">
        <v>0.44500000000000001</v>
      </c>
      <c r="P198" s="36">
        <v>0.63</v>
      </c>
      <c r="Q198" s="37">
        <v>0.53749999999999998</v>
      </c>
      <c r="R198" s="38">
        <v>11674.816008783058</v>
      </c>
      <c r="S198" s="39">
        <v>0</v>
      </c>
      <c r="T198" s="39">
        <v>11674.816008783058</v>
      </c>
      <c r="U198" s="39">
        <v>6275.2136047208933</v>
      </c>
      <c r="V198" s="40">
        <v>5399.6024040621651</v>
      </c>
      <c r="W198" s="41">
        <f>IFERROR(Table1[[#This Row],[DC Capex (Inflated)]]/Table1[[#This Row],[Total capital cost Incl subsidies (Inflated)]],0)</f>
        <v>0.53749999999999998</v>
      </c>
      <c r="X198" s="42">
        <f>IFERROR(Table1[[#This Row],[Rates Loan (Inflated)]]/Table1[[#This Row],[Total capital cost Incl subsidies (Inflated)]],0)</f>
        <v>0.46250000000000008</v>
      </c>
      <c r="Y198" s="43">
        <f>IFERROR(Table1[[#This Row],[Subsidies (Uninflated)]]/Table1[[#This Row],[Total capital cost Incl subsidies (Inflated)]],0)</f>
        <v>0</v>
      </c>
      <c r="Z198" s="10"/>
    </row>
    <row r="199" spans="1:26" ht="23.25" x14ac:dyDescent="0.35">
      <c r="A199" s="32" t="s">
        <v>1810</v>
      </c>
      <c r="B199" s="56" t="s">
        <v>1755</v>
      </c>
      <c r="C199" s="53"/>
      <c r="D199" s="65" t="s">
        <v>544</v>
      </c>
      <c r="E199" s="65" t="s">
        <v>20</v>
      </c>
      <c r="F199" s="60" t="s">
        <v>23</v>
      </c>
      <c r="G199" s="70">
        <v>6.1400000000000003E-2</v>
      </c>
      <c r="H199" s="34">
        <v>2006</v>
      </c>
      <c r="I199" s="33">
        <v>2019</v>
      </c>
      <c r="J199" s="65">
        <v>2031</v>
      </c>
      <c r="K199" s="35">
        <v>25</v>
      </c>
      <c r="L199" s="32">
        <v>0</v>
      </c>
      <c r="M199" s="32">
        <v>0.1</v>
      </c>
      <c r="N199" s="32">
        <v>0</v>
      </c>
      <c r="O199" s="32">
        <v>0.9</v>
      </c>
      <c r="P199" s="36">
        <v>0.88</v>
      </c>
      <c r="Q199" s="37">
        <v>0.89</v>
      </c>
      <c r="R199" s="38">
        <v>28.396225950000002</v>
      </c>
      <c r="S199" s="39">
        <v>0</v>
      </c>
      <c r="T199" s="39">
        <v>28.396225950000002</v>
      </c>
      <c r="U199" s="39">
        <v>25.272641095500003</v>
      </c>
      <c r="V199" s="40">
        <v>3.1235848544999989</v>
      </c>
      <c r="W199" s="41">
        <f>IFERROR(Table1[[#This Row],[DC Capex (Inflated)]]/Table1[[#This Row],[Total capital cost Incl subsidies (Inflated)]],0)</f>
        <v>0.89</v>
      </c>
      <c r="X199" s="42">
        <f>IFERROR(Table1[[#This Row],[Rates Loan (Inflated)]]/Table1[[#This Row],[Total capital cost Incl subsidies (Inflated)]],0)</f>
        <v>0.10999999999999996</v>
      </c>
      <c r="Y199" s="43">
        <f>IFERROR(Table1[[#This Row],[Subsidies (Uninflated)]]/Table1[[#This Row],[Total capital cost Incl subsidies (Inflated)]],0)</f>
        <v>0</v>
      </c>
      <c r="Z199" s="10"/>
    </row>
    <row r="200" spans="1:26" ht="23.25" x14ac:dyDescent="0.35">
      <c r="A200" s="32" t="s">
        <v>1811</v>
      </c>
      <c r="B200" s="56" t="s">
        <v>1756</v>
      </c>
      <c r="C200" s="53"/>
      <c r="D200" s="65" t="s">
        <v>544</v>
      </c>
      <c r="E200" s="65" t="s">
        <v>20</v>
      </c>
      <c r="F200" s="60" t="s">
        <v>23</v>
      </c>
      <c r="G200" s="70">
        <v>6.1400000000000003E-2</v>
      </c>
      <c r="H200" s="34">
        <v>2006</v>
      </c>
      <c r="I200" s="33">
        <v>2020</v>
      </c>
      <c r="J200" s="65">
        <v>2031</v>
      </c>
      <c r="K200" s="35">
        <v>25</v>
      </c>
      <c r="L200" s="32">
        <v>0</v>
      </c>
      <c r="M200" s="32">
        <v>0.1</v>
      </c>
      <c r="N200" s="32">
        <v>0</v>
      </c>
      <c r="O200" s="32">
        <v>0.9</v>
      </c>
      <c r="P200" s="36">
        <v>0.88</v>
      </c>
      <c r="Q200" s="37">
        <v>0.89</v>
      </c>
      <c r="R200" s="38">
        <v>5.2190000000000005E-3</v>
      </c>
      <c r="S200" s="39">
        <v>0</v>
      </c>
      <c r="T200" s="39">
        <v>5.2190000000000005E-3</v>
      </c>
      <c r="U200" s="39">
        <v>4.6449100000000004E-3</v>
      </c>
      <c r="V200" s="40">
        <v>5.7409000000000019E-4</v>
      </c>
      <c r="W200" s="41">
        <f>IFERROR(Table1[[#This Row],[DC Capex (Inflated)]]/Table1[[#This Row],[Total capital cost Incl subsidies (Inflated)]],0)</f>
        <v>0.89</v>
      </c>
      <c r="X200" s="42">
        <f>IFERROR(Table1[[#This Row],[Rates Loan (Inflated)]]/Table1[[#This Row],[Total capital cost Incl subsidies (Inflated)]],0)</f>
        <v>0.11000000000000003</v>
      </c>
      <c r="Y200" s="43">
        <f>IFERROR(Table1[[#This Row],[Subsidies (Uninflated)]]/Table1[[#This Row],[Total capital cost Incl subsidies (Inflated)]],0)</f>
        <v>0</v>
      </c>
      <c r="Z200" s="10"/>
    </row>
    <row r="201" spans="1:26" ht="23.25" x14ac:dyDescent="0.35">
      <c r="A201" s="32" t="s">
        <v>1357</v>
      </c>
      <c r="B201" s="56" t="s">
        <v>1930</v>
      </c>
      <c r="C201" s="53"/>
      <c r="D201" s="65" t="s">
        <v>544</v>
      </c>
      <c r="E201" s="65" t="s">
        <v>20</v>
      </c>
      <c r="F201" s="60" t="s">
        <v>23</v>
      </c>
      <c r="G201" s="70">
        <v>6.1400000000000003E-2</v>
      </c>
      <c r="H201" s="34">
        <v>2006</v>
      </c>
      <c r="I201" s="33">
        <v>2019</v>
      </c>
      <c r="J201" s="65">
        <v>2031</v>
      </c>
      <c r="K201" s="35">
        <v>20</v>
      </c>
      <c r="L201" s="32">
        <v>0</v>
      </c>
      <c r="M201" s="32">
        <v>0.1</v>
      </c>
      <c r="N201" s="32">
        <v>0</v>
      </c>
      <c r="O201" s="32">
        <v>0.9</v>
      </c>
      <c r="P201" s="36">
        <v>0.88</v>
      </c>
      <c r="Q201" s="37">
        <v>0.89</v>
      </c>
      <c r="R201" s="38">
        <v>1.6972802000000002</v>
      </c>
      <c r="S201" s="39">
        <v>0</v>
      </c>
      <c r="T201" s="39">
        <v>1.6972802000000002</v>
      </c>
      <c r="U201" s="39">
        <v>1.5105793780000003</v>
      </c>
      <c r="V201" s="40">
        <v>0.18670082199999993</v>
      </c>
      <c r="W201" s="41">
        <f>IFERROR(Table1[[#This Row],[DC Capex (Inflated)]]/Table1[[#This Row],[Total capital cost Incl subsidies (Inflated)]],0)</f>
        <v>0.89</v>
      </c>
      <c r="X201" s="42">
        <f>IFERROR(Table1[[#This Row],[Rates Loan (Inflated)]]/Table1[[#This Row],[Total capital cost Incl subsidies (Inflated)]],0)</f>
        <v>0.10999999999999995</v>
      </c>
      <c r="Y201" s="43">
        <f>IFERROR(Table1[[#This Row],[Subsidies (Uninflated)]]/Table1[[#This Row],[Total capital cost Incl subsidies (Inflated)]],0)</f>
        <v>0</v>
      </c>
      <c r="Z201" s="10"/>
    </row>
    <row r="202" spans="1:26" ht="23.25" x14ac:dyDescent="0.35">
      <c r="A202" s="32" t="s">
        <v>1812</v>
      </c>
      <c r="B202" s="56" t="s">
        <v>1760</v>
      </c>
      <c r="C202" s="53"/>
      <c r="D202" s="65" t="s">
        <v>544</v>
      </c>
      <c r="E202" s="65" t="s">
        <v>20</v>
      </c>
      <c r="F202" s="60" t="s">
        <v>23</v>
      </c>
      <c r="G202" s="70">
        <v>6.1400000000000003E-2</v>
      </c>
      <c r="H202" s="34">
        <v>2006</v>
      </c>
      <c r="I202" s="33">
        <v>2019</v>
      </c>
      <c r="J202" s="65">
        <v>2031</v>
      </c>
      <c r="K202" s="35">
        <v>25</v>
      </c>
      <c r="L202" s="32">
        <v>0</v>
      </c>
      <c r="M202" s="32">
        <v>0.1</v>
      </c>
      <c r="N202" s="32">
        <v>0</v>
      </c>
      <c r="O202" s="32">
        <v>0.9</v>
      </c>
      <c r="P202" s="36">
        <v>0.88</v>
      </c>
      <c r="Q202" s="37">
        <v>0.89</v>
      </c>
      <c r="R202" s="38">
        <v>34.823067102000003</v>
      </c>
      <c r="S202" s="39">
        <v>0</v>
      </c>
      <c r="T202" s="39">
        <v>34.823067102000003</v>
      </c>
      <c r="U202" s="39">
        <v>30.992529720779999</v>
      </c>
      <c r="V202" s="40">
        <v>3.830537381220001</v>
      </c>
      <c r="W202" s="41">
        <f>IFERROR(Table1[[#This Row],[DC Capex (Inflated)]]/Table1[[#This Row],[Total capital cost Incl subsidies (Inflated)]],0)</f>
        <v>0.8899999999999999</v>
      </c>
      <c r="X202" s="42">
        <f>IFERROR(Table1[[#This Row],[Rates Loan (Inflated)]]/Table1[[#This Row],[Total capital cost Incl subsidies (Inflated)]],0)</f>
        <v>0.11000000000000001</v>
      </c>
      <c r="Y202" s="43">
        <f>IFERROR(Table1[[#This Row],[Subsidies (Uninflated)]]/Table1[[#This Row],[Total capital cost Incl subsidies (Inflated)]],0)</f>
        <v>0</v>
      </c>
      <c r="Z202" s="10"/>
    </row>
    <row r="203" spans="1:26" ht="23.25" x14ac:dyDescent="0.35">
      <c r="A203" s="32" t="s">
        <v>1920</v>
      </c>
      <c r="B203" s="56" t="s">
        <v>1757</v>
      </c>
      <c r="C203" s="53"/>
      <c r="D203" s="65" t="s">
        <v>544</v>
      </c>
      <c r="E203" s="65" t="s">
        <v>20</v>
      </c>
      <c r="F203" s="60" t="s">
        <v>23</v>
      </c>
      <c r="G203" s="70">
        <v>1</v>
      </c>
      <c r="H203" s="34">
        <v>2006</v>
      </c>
      <c r="I203" s="33">
        <v>2019</v>
      </c>
      <c r="J203" s="65">
        <v>2031</v>
      </c>
      <c r="K203" s="35">
        <v>25</v>
      </c>
      <c r="L203" s="32">
        <v>0</v>
      </c>
      <c r="M203" s="32">
        <v>0.1</v>
      </c>
      <c r="N203" s="32">
        <v>0</v>
      </c>
      <c r="O203" s="32">
        <v>0.9</v>
      </c>
      <c r="P203" s="36">
        <v>0.88</v>
      </c>
      <c r="Q203" s="37">
        <v>0.89</v>
      </c>
      <c r="R203" s="38">
        <v>15.234999999999999</v>
      </c>
      <c r="S203" s="39">
        <v>0</v>
      </c>
      <c r="T203" s="39">
        <v>15.234999999999999</v>
      </c>
      <c r="U203" s="39">
        <v>13.559149999999999</v>
      </c>
      <c r="V203" s="40">
        <v>1.6758500000000005</v>
      </c>
      <c r="W203" s="41">
        <f>IFERROR(Table1[[#This Row],[DC Capex (Inflated)]]/Table1[[#This Row],[Total capital cost Incl subsidies (Inflated)]],0)</f>
        <v>0.89</v>
      </c>
      <c r="X203" s="42">
        <f>IFERROR(Table1[[#This Row],[Rates Loan (Inflated)]]/Table1[[#This Row],[Total capital cost Incl subsidies (Inflated)]],0)</f>
        <v>0.11000000000000004</v>
      </c>
      <c r="Y203" s="43">
        <f>IFERROR(Table1[[#This Row],[Subsidies (Uninflated)]]/Table1[[#This Row],[Total capital cost Incl subsidies (Inflated)]],0)</f>
        <v>0</v>
      </c>
      <c r="Z203" s="10"/>
    </row>
    <row r="204" spans="1:26" ht="23.25" x14ac:dyDescent="0.35">
      <c r="A204" s="32" t="s">
        <v>1280</v>
      </c>
      <c r="B204" s="56" t="s">
        <v>575</v>
      </c>
      <c r="C204" s="53" t="s">
        <v>562</v>
      </c>
      <c r="D204" s="65" t="s">
        <v>544</v>
      </c>
      <c r="E204" s="65" t="s">
        <v>20</v>
      </c>
      <c r="F204" s="60" t="s">
        <v>24</v>
      </c>
      <c r="G204" s="70">
        <v>1</v>
      </c>
      <c r="H204" s="34">
        <v>2006</v>
      </c>
      <c r="I204" s="33">
        <v>2015</v>
      </c>
      <c r="J204" s="65">
        <v>2031</v>
      </c>
      <c r="K204" s="35">
        <v>30</v>
      </c>
      <c r="L204" s="32">
        <v>0.1</v>
      </c>
      <c r="M204" s="32">
        <v>0.1</v>
      </c>
      <c r="N204" s="32">
        <v>0.01</v>
      </c>
      <c r="O204" s="32">
        <v>0.79</v>
      </c>
      <c r="P204" s="36">
        <v>0.875</v>
      </c>
      <c r="Q204" s="37">
        <v>0.83250000000000002</v>
      </c>
      <c r="R204" s="38">
        <v>16.90699</v>
      </c>
      <c r="S204" s="39">
        <v>11.72099</v>
      </c>
      <c r="T204" s="39">
        <v>5.1859999999999999</v>
      </c>
      <c r="U204" s="39">
        <v>4.3173450000000004</v>
      </c>
      <c r="V204" s="40">
        <v>0.86865499999999951</v>
      </c>
      <c r="W204" s="41">
        <f>IFERROR(Table1[[#This Row],[DC Capex (Inflated)]]/Table1[[#This Row],[Total capital cost Incl subsidies (Inflated)]],0)</f>
        <v>0.25535858245613208</v>
      </c>
      <c r="X204" s="42">
        <f>IFERROR(Table1[[#This Row],[Rates Loan (Inflated)]]/Table1[[#This Row],[Total capital cost Incl subsidies (Inflated)]],0)</f>
        <v>5.1378453527209725E-2</v>
      </c>
      <c r="Y204" s="43">
        <f>IFERROR(Table1[[#This Row],[Subsidies (Uninflated)]]/Table1[[#This Row],[Total capital cost Incl subsidies (Inflated)]],0)</f>
        <v>0.69326296401665821</v>
      </c>
      <c r="Z204" s="10"/>
    </row>
    <row r="205" spans="1:26" ht="23.25" x14ac:dyDescent="0.35">
      <c r="A205" s="32" t="s">
        <v>1239</v>
      </c>
      <c r="B205" s="56" t="s">
        <v>1240</v>
      </c>
      <c r="C205" s="53" t="s">
        <v>562</v>
      </c>
      <c r="D205" s="65" t="s">
        <v>544</v>
      </c>
      <c r="E205" s="65" t="s">
        <v>20</v>
      </c>
      <c r="F205" s="60" t="s">
        <v>24</v>
      </c>
      <c r="G205" s="70">
        <v>1</v>
      </c>
      <c r="H205" s="34">
        <v>2006</v>
      </c>
      <c r="I205" s="33">
        <v>2017</v>
      </c>
      <c r="J205" s="65">
        <v>2031</v>
      </c>
      <c r="K205" s="35">
        <v>30</v>
      </c>
      <c r="L205" s="32">
        <v>0</v>
      </c>
      <c r="M205" s="32">
        <v>0.1</v>
      </c>
      <c r="N205" s="32">
        <v>0.01</v>
      </c>
      <c r="O205" s="32">
        <v>0.89</v>
      </c>
      <c r="P205" s="36">
        <v>0.875</v>
      </c>
      <c r="Q205" s="37">
        <v>0.88249999999999995</v>
      </c>
      <c r="R205" s="38">
        <v>7326.3734899999999</v>
      </c>
      <c r="S205" s="39">
        <v>1660.5</v>
      </c>
      <c r="T205" s="39">
        <v>5665.8734899999999</v>
      </c>
      <c r="U205" s="39">
        <v>5000.1333549250003</v>
      </c>
      <c r="V205" s="40">
        <v>665.7401350749999</v>
      </c>
      <c r="W205" s="41">
        <f>IFERROR(Table1[[#This Row],[DC Capex (Inflated)]]/Table1[[#This Row],[Total capital cost Incl subsidies (Inflated)]],0)</f>
        <v>0.68248409144713151</v>
      </c>
      <c r="X205" s="42">
        <f>IFERROR(Table1[[#This Row],[Rates Loan (Inflated)]]/Table1[[#This Row],[Total capital cost Incl subsidies (Inflated)]],0)</f>
        <v>9.0868986679929681E-2</v>
      </c>
      <c r="Y205" s="43">
        <f>IFERROR(Table1[[#This Row],[Subsidies (Uninflated)]]/Table1[[#This Row],[Total capital cost Incl subsidies (Inflated)]],0)</f>
        <v>0.22664692187293881</v>
      </c>
      <c r="Z205" s="10"/>
    </row>
    <row r="206" spans="1:26" ht="23.25" x14ac:dyDescent="0.35">
      <c r="A206" s="32" t="s">
        <v>587</v>
      </c>
      <c r="B206" s="56" t="s">
        <v>588</v>
      </c>
      <c r="C206" s="53" t="s">
        <v>546</v>
      </c>
      <c r="D206" s="65" t="s">
        <v>544</v>
      </c>
      <c r="E206" s="65" t="s">
        <v>20</v>
      </c>
      <c r="F206" s="60" t="s">
        <v>24</v>
      </c>
      <c r="G206" s="70">
        <v>1</v>
      </c>
      <c r="H206" s="34">
        <v>2006</v>
      </c>
      <c r="I206" s="33">
        <v>2011</v>
      </c>
      <c r="J206" s="65">
        <v>2031</v>
      </c>
      <c r="K206" s="35">
        <v>30</v>
      </c>
      <c r="L206" s="32">
        <v>0</v>
      </c>
      <c r="M206" s="32">
        <v>0.1</v>
      </c>
      <c r="N206" s="32">
        <v>0.01</v>
      </c>
      <c r="O206" s="32">
        <v>0.89</v>
      </c>
      <c r="P206" s="36">
        <v>0.875</v>
      </c>
      <c r="Q206" s="37">
        <v>0.88249999999999995</v>
      </c>
      <c r="R206" s="38">
        <v>4.2699999999999996</v>
      </c>
      <c r="S206" s="39">
        <v>0</v>
      </c>
      <c r="T206" s="39">
        <v>4.2699999999999996</v>
      </c>
      <c r="U206" s="39">
        <v>3.7682749999999996</v>
      </c>
      <c r="V206" s="40">
        <v>0.50172499999999998</v>
      </c>
      <c r="W206" s="41">
        <f>IFERROR(Table1[[#This Row],[DC Capex (Inflated)]]/Table1[[#This Row],[Total capital cost Incl subsidies (Inflated)]],0)</f>
        <v>0.88249999999999995</v>
      </c>
      <c r="X206" s="42">
        <f>IFERROR(Table1[[#This Row],[Rates Loan (Inflated)]]/Table1[[#This Row],[Total capital cost Incl subsidies (Inflated)]],0)</f>
        <v>0.11750000000000001</v>
      </c>
      <c r="Y206" s="43">
        <f>IFERROR(Table1[[#This Row],[Subsidies (Uninflated)]]/Table1[[#This Row],[Total capital cost Incl subsidies (Inflated)]],0)</f>
        <v>0</v>
      </c>
      <c r="Z206" s="10"/>
    </row>
    <row r="207" spans="1:26" ht="23.25" x14ac:dyDescent="0.35">
      <c r="A207" s="32" t="s">
        <v>550</v>
      </c>
      <c r="B207" s="56" t="s">
        <v>545</v>
      </c>
      <c r="C207" s="53" t="s">
        <v>546</v>
      </c>
      <c r="D207" s="65" t="s">
        <v>544</v>
      </c>
      <c r="E207" s="65" t="s">
        <v>20</v>
      </c>
      <c r="F207" s="60" t="s">
        <v>24</v>
      </c>
      <c r="G207" s="70">
        <v>5.8823529411764705E-2</v>
      </c>
      <c r="H207" s="34">
        <v>2006</v>
      </c>
      <c r="I207" s="33">
        <v>2015</v>
      </c>
      <c r="J207" s="65">
        <v>2031</v>
      </c>
      <c r="K207" s="35">
        <v>30</v>
      </c>
      <c r="L207" s="32">
        <v>0</v>
      </c>
      <c r="M207" s="32">
        <v>0.1</v>
      </c>
      <c r="N207" s="32">
        <v>0.05</v>
      </c>
      <c r="O207" s="32">
        <v>0.85</v>
      </c>
      <c r="P207" s="36">
        <v>0.875</v>
      </c>
      <c r="Q207" s="37">
        <v>0.86250000000000004</v>
      </c>
      <c r="R207" s="38">
        <v>50.901614705882352</v>
      </c>
      <c r="S207" s="39">
        <v>0</v>
      </c>
      <c r="T207" s="39">
        <v>50.901614705882352</v>
      </c>
      <c r="U207" s="39">
        <v>43.90264268382353</v>
      </c>
      <c r="V207" s="40">
        <v>6.9989720220588207</v>
      </c>
      <c r="W207" s="41">
        <f>IFERROR(Table1[[#This Row],[DC Capex (Inflated)]]/Table1[[#This Row],[Total capital cost Incl subsidies (Inflated)]],0)</f>
        <v>0.86250000000000004</v>
      </c>
      <c r="X207" s="42">
        <f>IFERROR(Table1[[#This Row],[Rates Loan (Inflated)]]/Table1[[#This Row],[Total capital cost Incl subsidies (Inflated)]],0)</f>
        <v>0.13749999999999996</v>
      </c>
      <c r="Y207" s="43">
        <f>IFERROR(Table1[[#This Row],[Subsidies (Uninflated)]]/Table1[[#This Row],[Total capital cost Incl subsidies (Inflated)]],0)</f>
        <v>0</v>
      </c>
      <c r="Z207" s="10"/>
    </row>
    <row r="208" spans="1:26" ht="23.25" x14ac:dyDescent="0.35">
      <c r="A208" s="32" t="s">
        <v>1284</v>
      </c>
      <c r="B208" s="56" t="s">
        <v>545</v>
      </c>
      <c r="C208" s="53" t="s">
        <v>546</v>
      </c>
      <c r="D208" s="65" t="s">
        <v>544</v>
      </c>
      <c r="E208" s="65" t="s">
        <v>20</v>
      </c>
      <c r="F208" s="60" t="s">
        <v>24</v>
      </c>
      <c r="G208" s="70">
        <v>1</v>
      </c>
      <c r="H208" s="34">
        <v>2006</v>
      </c>
      <c r="I208" s="33">
        <v>2015</v>
      </c>
      <c r="J208" s="65">
        <v>2031</v>
      </c>
      <c r="K208" s="35">
        <v>30</v>
      </c>
      <c r="L208" s="32">
        <v>0</v>
      </c>
      <c r="M208" s="32">
        <v>0.1</v>
      </c>
      <c r="N208" s="32">
        <v>0.05</v>
      </c>
      <c r="O208" s="32">
        <v>0.85</v>
      </c>
      <c r="P208" s="36">
        <v>0.875</v>
      </c>
      <c r="Q208" s="37">
        <v>0.86250000000000004</v>
      </c>
      <c r="R208" s="38">
        <v>1033.0058900000001</v>
      </c>
      <c r="S208" s="39">
        <v>0</v>
      </c>
      <c r="T208" s="39">
        <v>1033.0058900000001</v>
      </c>
      <c r="U208" s="39">
        <v>890.96758012500015</v>
      </c>
      <c r="V208" s="40">
        <v>142.03830987499995</v>
      </c>
      <c r="W208" s="41">
        <f>IFERROR(Table1[[#This Row],[DC Capex (Inflated)]]/Table1[[#This Row],[Total capital cost Incl subsidies (Inflated)]],0)</f>
        <v>0.86250000000000004</v>
      </c>
      <c r="X208" s="42">
        <f>IFERROR(Table1[[#This Row],[Rates Loan (Inflated)]]/Table1[[#This Row],[Total capital cost Incl subsidies (Inflated)]],0)</f>
        <v>0.13749999999999993</v>
      </c>
      <c r="Y208" s="43">
        <f>IFERROR(Table1[[#This Row],[Subsidies (Uninflated)]]/Table1[[#This Row],[Total capital cost Incl subsidies (Inflated)]],0)</f>
        <v>0</v>
      </c>
      <c r="Z208" s="10"/>
    </row>
    <row r="209" spans="1:26" ht="23.25" x14ac:dyDescent="0.35">
      <c r="A209" s="32" t="s">
        <v>645</v>
      </c>
      <c r="B209" s="56" t="s">
        <v>646</v>
      </c>
      <c r="C209" s="53" t="s">
        <v>562</v>
      </c>
      <c r="D209" s="65" t="s">
        <v>544</v>
      </c>
      <c r="E209" s="65" t="s">
        <v>20</v>
      </c>
      <c r="F209" s="60" t="s">
        <v>24</v>
      </c>
      <c r="G209" s="70">
        <v>1</v>
      </c>
      <c r="H209" s="34">
        <v>2006</v>
      </c>
      <c r="I209" s="33">
        <v>2005</v>
      </c>
      <c r="J209" s="65">
        <v>2031</v>
      </c>
      <c r="K209" s="35">
        <v>30</v>
      </c>
      <c r="L209" s="32">
        <v>0</v>
      </c>
      <c r="M209" s="32">
        <v>0.1</v>
      </c>
      <c r="N209" s="32">
        <v>0.01</v>
      </c>
      <c r="O209" s="32">
        <v>0.89</v>
      </c>
      <c r="P209" s="36">
        <v>0.875</v>
      </c>
      <c r="Q209" s="37">
        <v>0.88249999999999995</v>
      </c>
      <c r="R209" s="38">
        <v>76.684579999999997</v>
      </c>
      <c r="S209" s="39">
        <v>0</v>
      </c>
      <c r="T209" s="39">
        <v>76.684579999999997</v>
      </c>
      <c r="U209" s="39">
        <v>67.674141849999998</v>
      </c>
      <c r="V209" s="40">
        <v>9.0104381500000041</v>
      </c>
      <c r="W209" s="41">
        <f>IFERROR(Table1[[#This Row],[DC Capex (Inflated)]]/Table1[[#This Row],[Total capital cost Incl subsidies (Inflated)]],0)</f>
        <v>0.88250000000000006</v>
      </c>
      <c r="X209" s="42">
        <f>IFERROR(Table1[[#This Row],[Rates Loan (Inflated)]]/Table1[[#This Row],[Total capital cost Incl subsidies (Inflated)]],0)</f>
        <v>0.11750000000000006</v>
      </c>
      <c r="Y209" s="43">
        <f>IFERROR(Table1[[#This Row],[Subsidies (Uninflated)]]/Table1[[#This Row],[Total capital cost Incl subsidies (Inflated)]],0)</f>
        <v>0</v>
      </c>
      <c r="Z209" s="10"/>
    </row>
    <row r="210" spans="1:26" ht="23.25" x14ac:dyDescent="0.35">
      <c r="A210" s="32" t="s">
        <v>585</v>
      </c>
      <c r="B210" s="56" t="s">
        <v>586</v>
      </c>
      <c r="C210" s="53" t="s">
        <v>562</v>
      </c>
      <c r="D210" s="65" t="s">
        <v>544</v>
      </c>
      <c r="E210" s="65" t="s">
        <v>20</v>
      </c>
      <c r="F210" s="60" t="s">
        <v>24</v>
      </c>
      <c r="G210" s="70">
        <v>1</v>
      </c>
      <c r="H210" s="34">
        <v>2006</v>
      </c>
      <c r="I210" s="33">
        <v>2010</v>
      </c>
      <c r="J210" s="65">
        <v>2031</v>
      </c>
      <c r="K210" s="35">
        <v>30</v>
      </c>
      <c r="L210" s="32">
        <v>0</v>
      </c>
      <c r="M210" s="32">
        <v>0.1</v>
      </c>
      <c r="N210" s="32">
        <v>0.01</v>
      </c>
      <c r="O210" s="32">
        <v>0.89</v>
      </c>
      <c r="P210" s="36">
        <v>0.875</v>
      </c>
      <c r="Q210" s="37">
        <v>0.88249999999999995</v>
      </c>
      <c r="R210" s="38">
        <v>64.234000000000009</v>
      </c>
      <c r="S210" s="39">
        <v>0</v>
      </c>
      <c r="T210" s="39">
        <v>64.234000000000009</v>
      </c>
      <c r="U210" s="39">
        <v>56.686504999999997</v>
      </c>
      <c r="V210" s="40">
        <v>7.5474950000000049</v>
      </c>
      <c r="W210" s="41">
        <f>IFERROR(Table1[[#This Row],[DC Capex (Inflated)]]/Table1[[#This Row],[Total capital cost Incl subsidies (Inflated)]],0)</f>
        <v>0.88249999999999984</v>
      </c>
      <c r="X210" s="42">
        <f>IFERROR(Table1[[#This Row],[Rates Loan (Inflated)]]/Table1[[#This Row],[Total capital cost Incl subsidies (Inflated)]],0)</f>
        <v>0.11750000000000006</v>
      </c>
      <c r="Y210" s="43">
        <f>IFERROR(Table1[[#This Row],[Subsidies (Uninflated)]]/Table1[[#This Row],[Total capital cost Incl subsidies (Inflated)]],0)</f>
        <v>0</v>
      </c>
      <c r="Z210" s="10"/>
    </row>
    <row r="211" spans="1:26" ht="23.25" x14ac:dyDescent="0.35">
      <c r="A211" s="32" t="s">
        <v>569</v>
      </c>
      <c r="B211" s="56" t="s">
        <v>570</v>
      </c>
      <c r="C211" s="53" t="s">
        <v>562</v>
      </c>
      <c r="D211" s="65" t="s">
        <v>544</v>
      </c>
      <c r="E211" s="65" t="s">
        <v>20</v>
      </c>
      <c r="F211" s="60" t="s">
        <v>24</v>
      </c>
      <c r="G211" s="70">
        <v>1</v>
      </c>
      <c r="H211" s="34">
        <v>2006</v>
      </c>
      <c r="I211" s="33">
        <v>2014</v>
      </c>
      <c r="J211" s="65">
        <v>2031</v>
      </c>
      <c r="K211" s="35">
        <v>30</v>
      </c>
      <c r="L211" s="32">
        <v>0</v>
      </c>
      <c r="M211" s="32">
        <v>0.1</v>
      </c>
      <c r="N211" s="32">
        <v>0.01</v>
      </c>
      <c r="O211" s="32">
        <v>0.89</v>
      </c>
      <c r="P211" s="36">
        <v>0.875</v>
      </c>
      <c r="Q211" s="37">
        <v>0.88249999999999995</v>
      </c>
      <c r="R211" s="38">
        <v>5.4387499999999998</v>
      </c>
      <c r="S211" s="39">
        <v>0</v>
      </c>
      <c r="T211" s="39">
        <v>5.4387499999999998</v>
      </c>
      <c r="U211" s="39">
        <v>4.7996968749999995</v>
      </c>
      <c r="V211" s="40">
        <v>0.63905312500000022</v>
      </c>
      <c r="W211" s="41">
        <f>IFERROR(Table1[[#This Row],[DC Capex (Inflated)]]/Table1[[#This Row],[Total capital cost Incl subsidies (Inflated)]],0)</f>
        <v>0.88249999999999995</v>
      </c>
      <c r="X211" s="42">
        <f>IFERROR(Table1[[#This Row],[Rates Loan (Inflated)]]/Table1[[#This Row],[Total capital cost Incl subsidies (Inflated)]],0)</f>
        <v>0.11750000000000005</v>
      </c>
      <c r="Y211" s="43">
        <f>IFERROR(Table1[[#This Row],[Subsidies (Uninflated)]]/Table1[[#This Row],[Total capital cost Incl subsidies (Inflated)]],0)</f>
        <v>0</v>
      </c>
      <c r="Z211" s="10"/>
    </row>
    <row r="212" spans="1:26" ht="23.25" x14ac:dyDescent="0.35">
      <c r="A212" s="32" t="s">
        <v>2374</v>
      </c>
      <c r="B212" s="56" t="s">
        <v>2370</v>
      </c>
      <c r="C212" s="53"/>
      <c r="D212" s="65" t="s">
        <v>544</v>
      </c>
      <c r="E212" s="65" t="s">
        <v>20</v>
      </c>
      <c r="F212" s="60" t="s">
        <v>24</v>
      </c>
      <c r="G212" s="70">
        <v>9.1399999999999995E-2</v>
      </c>
      <c r="H212" s="34">
        <v>2006</v>
      </c>
      <c r="I212" s="33">
        <v>2019</v>
      </c>
      <c r="J212" s="65">
        <v>2031</v>
      </c>
      <c r="K212" s="35">
        <v>20</v>
      </c>
      <c r="L212" s="32">
        <v>0</v>
      </c>
      <c r="M212" s="32">
        <v>0.1</v>
      </c>
      <c r="N212" s="32">
        <v>0</v>
      </c>
      <c r="O212" s="32">
        <v>0.9</v>
      </c>
      <c r="P212" s="36">
        <v>0.88</v>
      </c>
      <c r="Q212" s="37">
        <v>0.89</v>
      </c>
      <c r="R212" s="38">
        <v>35.502392319999998</v>
      </c>
      <c r="S212" s="39">
        <v>9.6273978119999999</v>
      </c>
      <c r="T212" s="39">
        <v>25.874994508</v>
      </c>
      <c r="U212" s="39">
        <v>23.028745112119996</v>
      </c>
      <c r="V212" s="40">
        <v>2.8462493958800001</v>
      </c>
      <c r="W212" s="41">
        <f>IFERROR(Table1[[#This Row],[DC Capex (Inflated)]]/Table1[[#This Row],[Total capital cost Incl subsidies (Inflated)]],0)</f>
        <v>0.64865333312050999</v>
      </c>
      <c r="X212" s="42">
        <f>IFERROR(Table1[[#This Row],[Rates Loan (Inflated)]]/Table1[[#This Row],[Total capital cost Incl subsidies (Inflated)]],0)</f>
        <v>8.0170636677815862E-2</v>
      </c>
      <c r="Y212" s="43">
        <f>IFERROR(Table1[[#This Row],[Subsidies (Uninflated)]]/Table1[[#This Row],[Total capital cost Incl subsidies (Inflated)]],0)</f>
        <v>0.27117603020167402</v>
      </c>
      <c r="Z212" s="10"/>
    </row>
    <row r="213" spans="1:26" ht="23.25" x14ac:dyDescent="0.35">
      <c r="A213" s="32" t="s">
        <v>1341</v>
      </c>
      <c r="B213" s="56" t="s">
        <v>1337</v>
      </c>
      <c r="C213" s="53"/>
      <c r="D213" s="65" t="s">
        <v>544</v>
      </c>
      <c r="E213" s="65" t="s">
        <v>20</v>
      </c>
      <c r="F213" s="60" t="s">
        <v>24</v>
      </c>
      <c r="G213" s="70">
        <v>9.1399999999999995E-2</v>
      </c>
      <c r="H213" s="34">
        <v>2006</v>
      </c>
      <c r="I213" s="33">
        <v>2021</v>
      </c>
      <c r="J213" s="65">
        <v>2031</v>
      </c>
      <c r="K213" s="35">
        <v>30</v>
      </c>
      <c r="L213" s="32">
        <v>0</v>
      </c>
      <c r="M213" s="32">
        <v>0.30499999999999999</v>
      </c>
      <c r="N213" s="32">
        <v>0</v>
      </c>
      <c r="O213" s="32">
        <v>0.69500000000000006</v>
      </c>
      <c r="P213" s="36">
        <v>0.875</v>
      </c>
      <c r="Q213" s="37">
        <v>0.78500000000000003</v>
      </c>
      <c r="R213" s="38">
        <v>296.24309246600006</v>
      </c>
      <c r="S213" s="39">
        <v>0</v>
      </c>
      <c r="T213" s="39">
        <v>296.24309246600006</v>
      </c>
      <c r="U213" s="39">
        <v>232.55082758580997</v>
      </c>
      <c r="V213" s="40">
        <v>63.692264880189981</v>
      </c>
      <c r="W213" s="41">
        <f>IFERROR(Table1[[#This Row],[DC Capex (Inflated)]]/Table1[[#This Row],[Total capital cost Incl subsidies (Inflated)]],0)</f>
        <v>0.7849999999999997</v>
      </c>
      <c r="X213" s="42">
        <f>IFERROR(Table1[[#This Row],[Rates Loan (Inflated)]]/Table1[[#This Row],[Total capital cost Incl subsidies (Inflated)]],0)</f>
        <v>0.21499999999999989</v>
      </c>
      <c r="Y213" s="43">
        <f>IFERROR(Table1[[#This Row],[Subsidies (Uninflated)]]/Table1[[#This Row],[Total capital cost Incl subsidies (Inflated)]],0)</f>
        <v>0</v>
      </c>
      <c r="Z213" s="10"/>
    </row>
    <row r="214" spans="1:26" ht="46.5" x14ac:dyDescent="0.35">
      <c r="A214" s="32" t="s">
        <v>1795</v>
      </c>
      <c r="B214" s="56" t="s">
        <v>1954</v>
      </c>
      <c r="C214" s="53" t="s">
        <v>1317</v>
      </c>
      <c r="D214" s="65" t="s">
        <v>544</v>
      </c>
      <c r="E214" s="65" t="s">
        <v>20</v>
      </c>
      <c r="F214" s="60" t="s">
        <v>24</v>
      </c>
      <c r="G214" s="70">
        <v>1</v>
      </c>
      <c r="H214" s="34">
        <v>2006</v>
      </c>
      <c r="I214" s="33">
        <v>2024</v>
      </c>
      <c r="J214" s="65">
        <v>2034</v>
      </c>
      <c r="K214" s="35">
        <v>30</v>
      </c>
      <c r="L214" s="32">
        <v>0</v>
      </c>
      <c r="M214" s="32">
        <v>0.1</v>
      </c>
      <c r="N214" s="32">
        <v>0</v>
      </c>
      <c r="O214" s="32">
        <v>0.9</v>
      </c>
      <c r="P214" s="36">
        <v>0.875</v>
      </c>
      <c r="Q214" s="37">
        <v>0.88749999999999996</v>
      </c>
      <c r="R214" s="38">
        <v>230.48222000000001</v>
      </c>
      <c r="S214" s="39">
        <v>0</v>
      </c>
      <c r="T214" s="39">
        <v>230.48222000000001</v>
      </c>
      <c r="U214" s="39">
        <v>204.55297024999999</v>
      </c>
      <c r="V214" s="40">
        <v>25.929249750000025</v>
      </c>
      <c r="W214" s="41">
        <f>IFERROR(Table1[[#This Row],[DC Capex (Inflated)]]/Table1[[#This Row],[Total capital cost Incl subsidies (Inflated)]],0)</f>
        <v>0.88749999999999984</v>
      </c>
      <c r="X214" s="42">
        <f>IFERROR(Table1[[#This Row],[Rates Loan (Inflated)]]/Table1[[#This Row],[Total capital cost Incl subsidies (Inflated)]],0)</f>
        <v>0.1125000000000001</v>
      </c>
      <c r="Y214" s="43">
        <f>IFERROR(Table1[[#This Row],[Subsidies (Uninflated)]]/Table1[[#This Row],[Total capital cost Incl subsidies (Inflated)]],0)</f>
        <v>0</v>
      </c>
      <c r="Z214" s="10"/>
    </row>
    <row r="215" spans="1:26" ht="46.5" x14ac:dyDescent="0.35">
      <c r="A215" s="32" t="s">
        <v>1796</v>
      </c>
      <c r="B215" s="56" t="s">
        <v>1953</v>
      </c>
      <c r="C215" s="53" t="s">
        <v>1317</v>
      </c>
      <c r="D215" s="65" t="s">
        <v>544</v>
      </c>
      <c r="E215" s="65" t="s">
        <v>20</v>
      </c>
      <c r="F215" s="60" t="s">
        <v>24</v>
      </c>
      <c r="G215" s="70">
        <v>1</v>
      </c>
      <c r="H215" s="34">
        <v>2006</v>
      </c>
      <c r="I215" s="33">
        <v>2022</v>
      </c>
      <c r="J215" s="65">
        <v>2034</v>
      </c>
      <c r="K215" s="35">
        <v>30</v>
      </c>
      <c r="L215" s="32">
        <v>0</v>
      </c>
      <c r="M215" s="32">
        <v>0.1</v>
      </c>
      <c r="N215" s="32">
        <v>0</v>
      </c>
      <c r="O215" s="32">
        <v>0.9</v>
      </c>
      <c r="P215" s="36">
        <v>0.875</v>
      </c>
      <c r="Q215" s="37">
        <v>0.88749999999999996</v>
      </c>
      <c r="R215" s="38">
        <v>335.66663999999997</v>
      </c>
      <c r="S215" s="39">
        <v>0</v>
      </c>
      <c r="T215" s="39">
        <v>335.66663999999997</v>
      </c>
      <c r="U215" s="39">
        <v>297.90414299999998</v>
      </c>
      <c r="V215" s="40">
        <v>37.762497000000025</v>
      </c>
      <c r="W215" s="41">
        <f>IFERROR(Table1[[#This Row],[DC Capex (Inflated)]]/Table1[[#This Row],[Total capital cost Incl subsidies (Inflated)]],0)</f>
        <v>0.88749999999999996</v>
      </c>
      <c r="X215" s="42">
        <f>IFERROR(Table1[[#This Row],[Rates Loan (Inflated)]]/Table1[[#This Row],[Total capital cost Incl subsidies (Inflated)]],0)</f>
        <v>0.11250000000000009</v>
      </c>
      <c r="Y215" s="43">
        <f>IFERROR(Table1[[#This Row],[Subsidies (Uninflated)]]/Table1[[#This Row],[Total capital cost Incl subsidies (Inflated)]],0)</f>
        <v>0</v>
      </c>
      <c r="Z215" s="10"/>
    </row>
    <row r="216" spans="1:26" ht="46.5" x14ac:dyDescent="0.35">
      <c r="A216" s="32" t="s">
        <v>1797</v>
      </c>
      <c r="B216" s="56" t="s">
        <v>2406</v>
      </c>
      <c r="C216" s="53"/>
      <c r="D216" s="65" t="s">
        <v>544</v>
      </c>
      <c r="E216" s="65" t="s">
        <v>20</v>
      </c>
      <c r="F216" s="60" t="s">
        <v>24</v>
      </c>
      <c r="G216" s="70">
        <v>1</v>
      </c>
      <c r="H216" s="34">
        <v>2006</v>
      </c>
      <c r="I216" s="33">
        <v>2019</v>
      </c>
      <c r="J216" s="65">
        <v>2031</v>
      </c>
      <c r="K216" s="35">
        <v>30</v>
      </c>
      <c r="L216" s="32">
        <v>0</v>
      </c>
      <c r="M216" s="32">
        <v>0.1</v>
      </c>
      <c r="N216" s="32">
        <v>0</v>
      </c>
      <c r="O216" s="32">
        <v>0.9</v>
      </c>
      <c r="P216" s="36">
        <v>0.88</v>
      </c>
      <c r="Q216" s="37">
        <v>0.89</v>
      </c>
      <c r="R216" s="38">
        <v>1322.4233399999998</v>
      </c>
      <c r="S216" s="39">
        <v>0</v>
      </c>
      <c r="T216" s="39">
        <v>1322.4233399999998</v>
      </c>
      <c r="U216" s="39">
        <v>1176.9567726</v>
      </c>
      <c r="V216" s="40">
        <v>145.46656740000003</v>
      </c>
      <c r="W216" s="41">
        <f>IFERROR(Table1[[#This Row],[DC Capex (Inflated)]]/Table1[[#This Row],[Total capital cost Incl subsidies (Inflated)]],0)</f>
        <v>0.89000000000000012</v>
      </c>
      <c r="X216" s="42">
        <f>IFERROR(Table1[[#This Row],[Rates Loan (Inflated)]]/Table1[[#This Row],[Total capital cost Incl subsidies (Inflated)]],0)</f>
        <v>0.11000000000000004</v>
      </c>
      <c r="Y216" s="43">
        <f>IFERROR(Table1[[#This Row],[Subsidies (Uninflated)]]/Table1[[#This Row],[Total capital cost Incl subsidies (Inflated)]],0)</f>
        <v>0</v>
      </c>
      <c r="Z216" s="10"/>
    </row>
    <row r="217" spans="1:26" ht="46.5" x14ac:dyDescent="0.35">
      <c r="A217" s="32" t="s">
        <v>1905</v>
      </c>
      <c r="B217" s="56" t="s">
        <v>1906</v>
      </c>
      <c r="C217" s="53" t="s">
        <v>1327</v>
      </c>
      <c r="D217" s="65" t="s">
        <v>544</v>
      </c>
      <c r="E217" s="65" t="s">
        <v>20</v>
      </c>
      <c r="F217" s="60" t="s">
        <v>24</v>
      </c>
      <c r="G217" s="70">
        <v>1</v>
      </c>
      <c r="H217" s="34">
        <v>2006</v>
      </c>
      <c r="I217" s="33">
        <v>2021</v>
      </c>
      <c r="J217" s="65">
        <v>2034</v>
      </c>
      <c r="K217" s="35">
        <v>30</v>
      </c>
      <c r="L217" s="32">
        <v>0</v>
      </c>
      <c r="M217" s="32">
        <v>0.1</v>
      </c>
      <c r="N217" s="32">
        <v>0</v>
      </c>
      <c r="O217" s="32">
        <v>0.9</v>
      </c>
      <c r="P217" s="36">
        <v>0.875</v>
      </c>
      <c r="Q217" s="37">
        <v>0.88749999999999996</v>
      </c>
      <c r="R217" s="38">
        <v>134.91839999999999</v>
      </c>
      <c r="S217" s="39">
        <v>0</v>
      </c>
      <c r="T217" s="39">
        <v>134.91839999999999</v>
      </c>
      <c r="U217" s="39">
        <v>119.74007999999999</v>
      </c>
      <c r="V217" s="40">
        <v>15.178319999999998</v>
      </c>
      <c r="W217" s="41">
        <f>IFERROR(Table1[[#This Row],[DC Capex (Inflated)]]/Table1[[#This Row],[Total capital cost Incl subsidies (Inflated)]],0)</f>
        <v>0.88749999999999996</v>
      </c>
      <c r="X217" s="42">
        <f>IFERROR(Table1[[#This Row],[Rates Loan (Inflated)]]/Table1[[#This Row],[Total capital cost Incl subsidies (Inflated)]],0)</f>
        <v>0.11249999999999999</v>
      </c>
      <c r="Y217" s="43">
        <f>IFERROR(Table1[[#This Row],[Subsidies (Uninflated)]]/Table1[[#This Row],[Total capital cost Incl subsidies (Inflated)]],0)</f>
        <v>0</v>
      </c>
      <c r="Z217" s="10"/>
    </row>
    <row r="218" spans="1:26" ht="23.25" x14ac:dyDescent="0.35">
      <c r="A218" s="32" t="s">
        <v>2089</v>
      </c>
      <c r="B218" s="56" t="s">
        <v>1353</v>
      </c>
      <c r="C218" s="53" t="s">
        <v>1354</v>
      </c>
      <c r="D218" s="65" t="s">
        <v>544</v>
      </c>
      <c r="E218" s="65" t="s">
        <v>20</v>
      </c>
      <c r="F218" s="60" t="s">
        <v>24</v>
      </c>
      <c r="G218" s="70">
        <v>9.1399999999999995E-2</v>
      </c>
      <c r="H218" s="34">
        <v>2006</v>
      </c>
      <c r="I218" s="33">
        <v>2021</v>
      </c>
      <c r="J218" s="65">
        <v>2034</v>
      </c>
      <c r="K218" s="35">
        <v>30</v>
      </c>
      <c r="L218" s="32">
        <v>0</v>
      </c>
      <c r="M218" s="32">
        <v>0.1</v>
      </c>
      <c r="N218" s="32">
        <v>0</v>
      </c>
      <c r="O218" s="32">
        <v>0.9</v>
      </c>
      <c r="P218" s="36">
        <v>0.875</v>
      </c>
      <c r="Q218" s="37">
        <v>0.88749999999999996</v>
      </c>
      <c r="R218" s="38">
        <v>999.84489595607522</v>
      </c>
      <c r="S218" s="39">
        <v>0</v>
      </c>
      <c r="T218" s="39">
        <v>999.84489595607522</v>
      </c>
      <c r="U218" s="39">
        <v>887.36234516101661</v>
      </c>
      <c r="V218" s="40">
        <v>112.4825507950585</v>
      </c>
      <c r="W218" s="41">
        <f>IFERROR(Table1[[#This Row],[DC Capex (Inflated)]]/Table1[[#This Row],[Total capital cost Incl subsidies (Inflated)]],0)</f>
        <v>0.88749999999999984</v>
      </c>
      <c r="X218" s="42">
        <f>IFERROR(Table1[[#This Row],[Rates Loan (Inflated)]]/Table1[[#This Row],[Total capital cost Incl subsidies (Inflated)]],0)</f>
        <v>0.11250000000000004</v>
      </c>
      <c r="Y218" s="43">
        <f>IFERROR(Table1[[#This Row],[Subsidies (Uninflated)]]/Table1[[#This Row],[Total capital cost Incl subsidies (Inflated)]],0)</f>
        <v>0</v>
      </c>
      <c r="Z218" s="10"/>
    </row>
    <row r="219" spans="1:26" ht="46.5" x14ac:dyDescent="0.35">
      <c r="A219" s="32" t="s">
        <v>2000</v>
      </c>
      <c r="B219" s="56" t="s">
        <v>1906</v>
      </c>
      <c r="C219" s="53" t="s">
        <v>1327</v>
      </c>
      <c r="D219" s="65" t="s">
        <v>544</v>
      </c>
      <c r="E219" s="65" t="s">
        <v>20</v>
      </c>
      <c r="F219" s="60" t="s">
        <v>24</v>
      </c>
      <c r="G219" s="70">
        <v>1</v>
      </c>
      <c r="H219" s="34">
        <v>2006</v>
      </c>
      <c r="I219" s="33">
        <v>2022</v>
      </c>
      <c r="J219" s="65">
        <v>2034</v>
      </c>
      <c r="K219" s="35">
        <v>30</v>
      </c>
      <c r="L219" s="32">
        <v>0</v>
      </c>
      <c r="M219" s="32">
        <v>0.1</v>
      </c>
      <c r="N219" s="32">
        <v>0</v>
      </c>
      <c r="O219" s="32">
        <v>0.9</v>
      </c>
      <c r="P219" s="36">
        <v>0.875</v>
      </c>
      <c r="Q219" s="37">
        <v>0.88749999999999996</v>
      </c>
      <c r="R219" s="38">
        <v>8645.6110200000003</v>
      </c>
      <c r="S219" s="39">
        <v>0</v>
      </c>
      <c r="T219" s="39">
        <v>8645.6110200000003</v>
      </c>
      <c r="U219" s="39">
        <v>7672.9797802499997</v>
      </c>
      <c r="V219" s="40">
        <v>972.63123975000019</v>
      </c>
      <c r="W219" s="41">
        <f>IFERROR(Table1[[#This Row],[DC Capex (Inflated)]]/Table1[[#This Row],[Total capital cost Incl subsidies (Inflated)]],0)</f>
        <v>0.88749999999999996</v>
      </c>
      <c r="X219" s="42">
        <f>IFERROR(Table1[[#This Row],[Rates Loan (Inflated)]]/Table1[[#This Row],[Total capital cost Incl subsidies (Inflated)]],0)</f>
        <v>0.11250000000000002</v>
      </c>
      <c r="Y219" s="43">
        <f>IFERROR(Table1[[#This Row],[Subsidies (Uninflated)]]/Table1[[#This Row],[Total capital cost Incl subsidies (Inflated)]],0)</f>
        <v>0</v>
      </c>
      <c r="Z219" s="10"/>
    </row>
    <row r="220" spans="1:26" ht="46.5" x14ac:dyDescent="0.35">
      <c r="A220" s="32" t="s">
        <v>2179</v>
      </c>
      <c r="B220" s="56" t="s">
        <v>1378</v>
      </c>
      <c r="C220" s="53" t="s">
        <v>1327</v>
      </c>
      <c r="D220" s="65" t="s">
        <v>544</v>
      </c>
      <c r="E220" s="65" t="s">
        <v>20</v>
      </c>
      <c r="F220" s="60" t="s">
        <v>24</v>
      </c>
      <c r="G220" s="70">
        <v>1</v>
      </c>
      <c r="H220" s="34">
        <v>2006</v>
      </c>
      <c r="I220" s="33">
        <v>2031</v>
      </c>
      <c r="J220" s="65">
        <v>2034</v>
      </c>
      <c r="K220" s="35">
        <v>30</v>
      </c>
      <c r="L220" s="32">
        <v>0</v>
      </c>
      <c r="M220" s="32">
        <v>0.1</v>
      </c>
      <c r="N220" s="32">
        <v>0</v>
      </c>
      <c r="O220" s="32">
        <v>0.9</v>
      </c>
      <c r="P220" s="36">
        <v>0.875</v>
      </c>
      <c r="Q220" s="37">
        <v>0.88749999999999996</v>
      </c>
      <c r="R220" s="38">
        <v>2375.6230810826773</v>
      </c>
      <c r="S220" s="39">
        <v>0</v>
      </c>
      <c r="T220" s="39">
        <v>2375.6230810826773</v>
      </c>
      <c r="U220" s="39">
        <v>2108.3654844608759</v>
      </c>
      <c r="V220" s="40">
        <v>267.25759662180144</v>
      </c>
      <c r="W220" s="41">
        <f>IFERROR(Table1[[#This Row],[DC Capex (Inflated)]]/Table1[[#This Row],[Total capital cost Incl subsidies (Inflated)]],0)</f>
        <v>0.88749999999999984</v>
      </c>
      <c r="X220" s="42">
        <f>IFERROR(Table1[[#This Row],[Rates Loan (Inflated)]]/Table1[[#This Row],[Total capital cost Incl subsidies (Inflated)]],0)</f>
        <v>0.1125000000000001</v>
      </c>
      <c r="Y220" s="43">
        <f>IFERROR(Table1[[#This Row],[Subsidies (Uninflated)]]/Table1[[#This Row],[Total capital cost Incl subsidies (Inflated)]],0)</f>
        <v>0</v>
      </c>
      <c r="Z220" s="10"/>
    </row>
    <row r="221" spans="1:26" ht="46.5" x14ac:dyDescent="0.35">
      <c r="A221" s="32" t="s">
        <v>2142</v>
      </c>
      <c r="B221" s="56" t="s">
        <v>1379</v>
      </c>
      <c r="C221" s="53" t="s">
        <v>1327</v>
      </c>
      <c r="D221" s="65" t="s">
        <v>544</v>
      </c>
      <c r="E221" s="65" t="s">
        <v>20</v>
      </c>
      <c r="F221" s="60" t="s">
        <v>24</v>
      </c>
      <c r="G221" s="70">
        <v>1</v>
      </c>
      <c r="H221" s="34">
        <v>2006</v>
      </c>
      <c r="I221" s="33">
        <v>2031</v>
      </c>
      <c r="J221" s="65">
        <v>2034</v>
      </c>
      <c r="K221" s="35">
        <v>30</v>
      </c>
      <c r="L221" s="32">
        <v>0</v>
      </c>
      <c r="M221" s="32">
        <v>0.1</v>
      </c>
      <c r="N221" s="32">
        <v>0</v>
      </c>
      <c r="O221" s="32">
        <v>0.9</v>
      </c>
      <c r="P221" s="36">
        <v>0.875</v>
      </c>
      <c r="Q221" s="37">
        <v>0.88749999999999996</v>
      </c>
      <c r="R221" s="38">
        <v>14255.000001105876</v>
      </c>
      <c r="S221" s="39">
        <v>0</v>
      </c>
      <c r="T221" s="39">
        <v>14255.000001105876</v>
      </c>
      <c r="U221" s="39">
        <v>12651.312500981465</v>
      </c>
      <c r="V221" s="40">
        <v>1603.6875001244116</v>
      </c>
      <c r="W221" s="41">
        <f>IFERROR(Table1[[#This Row],[DC Capex (Inflated)]]/Table1[[#This Row],[Total capital cost Incl subsidies (Inflated)]],0)</f>
        <v>0.88749999999999996</v>
      </c>
      <c r="X221" s="42">
        <f>IFERROR(Table1[[#This Row],[Rates Loan (Inflated)]]/Table1[[#This Row],[Total capital cost Incl subsidies (Inflated)]],0)</f>
        <v>0.11250000000000003</v>
      </c>
      <c r="Y221" s="43">
        <f>IFERROR(Table1[[#This Row],[Subsidies (Uninflated)]]/Table1[[#This Row],[Total capital cost Incl subsidies (Inflated)]],0)</f>
        <v>0</v>
      </c>
      <c r="Z221" s="10"/>
    </row>
    <row r="222" spans="1:26" ht="46.5" x14ac:dyDescent="0.35">
      <c r="A222" s="32" t="s">
        <v>2100</v>
      </c>
      <c r="B222" s="56" t="s">
        <v>1380</v>
      </c>
      <c r="C222" s="53" t="s">
        <v>1327</v>
      </c>
      <c r="D222" s="65" t="s">
        <v>544</v>
      </c>
      <c r="E222" s="65" t="s">
        <v>20</v>
      </c>
      <c r="F222" s="60" t="s">
        <v>24</v>
      </c>
      <c r="G222" s="70">
        <v>1</v>
      </c>
      <c r="H222" s="34">
        <v>2006</v>
      </c>
      <c r="I222" s="33">
        <v>2029</v>
      </c>
      <c r="J222" s="65">
        <v>2034</v>
      </c>
      <c r="K222" s="35">
        <v>30</v>
      </c>
      <c r="L222" s="32">
        <v>0</v>
      </c>
      <c r="M222" s="32">
        <v>0.1</v>
      </c>
      <c r="N222" s="32">
        <v>0</v>
      </c>
      <c r="O222" s="32">
        <v>0.9</v>
      </c>
      <c r="P222" s="36">
        <v>0.875</v>
      </c>
      <c r="Q222" s="37">
        <v>0.88749999999999996</v>
      </c>
      <c r="R222" s="38">
        <v>17528.999998643521</v>
      </c>
      <c r="S222" s="39">
        <v>0</v>
      </c>
      <c r="T222" s="39">
        <v>17528.999998643521</v>
      </c>
      <c r="U222" s="39">
        <v>15556.987498796125</v>
      </c>
      <c r="V222" s="40">
        <v>1972.0124998473964</v>
      </c>
      <c r="W222" s="41">
        <f>IFERROR(Table1[[#This Row],[DC Capex (Inflated)]]/Table1[[#This Row],[Total capital cost Incl subsidies (Inflated)]],0)</f>
        <v>0.88749999999999996</v>
      </c>
      <c r="X222" s="42">
        <f>IFERROR(Table1[[#This Row],[Rates Loan (Inflated)]]/Table1[[#This Row],[Total capital cost Incl subsidies (Inflated)]],0)</f>
        <v>0.11250000000000002</v>
      </c>
      <c r="Y222" s="43">
        <f>IFERROR(Table1[[#This Row],[Subsidies (Uninflated)]]/Table1[[#This Row],[Total capital cost Incl subsidies (Inflated)]],0)</f>
        <v>0</v>
      </c>
      <c r="Z222" s="10"/>
    </row>
    <row r="223" spans="1:26" ht="46.5" x14ac:dyDescent="0.35">
      <c r="A223" s="32" t="s">
        <v>2128</v>
      </c>
      <c r="B223" s="56" t="s">
        <v>1381</v>
      </c>
      <c r="C223" s="53" t="s">
        <v>1327</v>
      </c>
      <c r="D223" s="65" t="s">
        <v>544</v>
      </c>
      <c r="E223" s="65" t="s">
        <v>20</v>
      </c>
      <c r="F223" s="60" t="s">
        <v>24</v>
      </c>
      <c r="G223" s="70">
        <v>1</v>
      </c>
      <c r="H223" s="34">
        <v>2006</v>
      </c>
      <c r="I223" s="33">
        <v>2029</v>
      </c>
      <c r="J223" s="65">
        <v>2034</v>
      </c>
      <c r="K223" s="35">
        <v>30</v>
      </c>
      <c r="L223" s="32">
        <v>0</v>
      </c>
      <c r="M223" s="32">
        <v>0.1</v>
      </c>
      <c r="N223" s="32">
        <v>0</v>
      </c>
      <c r="O223" s="32">
        <v>0.9</v>
      </c>
      <c r="P223" s="36">
        <v>0.875</v>
      </c>
      <c r="Q223" s="37">
        <v>0.88749999999999996</v>
      </c>
      <c r="R223" s="38">
        <v>8077.999997289473</v>
      </c>
      <c r="S223" s="39">
        <v>0</v>
      </c>
      <c r="T223" s="39">
        <v>8077.999997289473</v>
      </c>
      <c r="U223" s="39">
        <v>7169.2249975944069</v>
      </c>
      <c r="V223" s="40">
        <v>908.77499969506607</v>
      </c>
      <c r="W223" s="41">
        <f>IFERROR(Table1[[#This Row],[DC Capex (Inflated)]]/Table1[[#This Row],[Total capital cost Incl subsidies (Inflated)]],0)</f>
        <v>0.88749999999999996</v>
      </c>
      <c r="X223" s="42">
        <f>IFERROR(Table1[[#This Row],[Rates Loan (Inflated)]]/Table1[[#This Row],[Total capital cost Incl subsidies (Inflated)]],0)</f>
        <v>0.11250000000000004</v>
      </c>
      <c r="Y223" s="43">
        <f>IFERROR(Table1[[#This Row],[Subsidies (Uninflated)]]/Table1[[#This Row],[Total capital cost Incl subsidies (Inflated)]],0)</f>
        <v>0</v>
      </c>
      <c r="Z223" s="10"/>
    </row>
    <row r="224" spans="1:26" ht="46.5" x14ac:dyDescent="0.35">
      <c r="A224" s="32" t="s">
        <v>2122</v>
      </c>
      <c r="B224" s="56" t="s">
        <v>1382</v>
      </c>
      <c r="C224" s="53" t="s">
        <v>1327</v>
      </c>
      <c r="D224" s="65" t="s">
        <v>544</v>
      </c>
      <c r="E224" s="65" t="s">
        <v>20</v>
      </c>
      <c r="F224" s="60" t="s">
        <v>24</v>
      </c>
      <c r="G224" s="70">
        <v>1</v>
      </c>
      <c r="H224" s="34">
        <v>2006</v>
      </c>
      <c r="I224" s="33">
        <v>2028</v>
      </c>
      <c r="J224" s="65">
        <v>2034</v>
      </c>
      <c r="K224" s="35">
        <v>30</v>
      </c>
      <c r="L224" s="32">
        <v>0</v>
      </c>
      <c r="M224" s="32">
        <v>0.1</v>
      </c>
      <c r="N224" s="32">
        <v>0</v>
      </c>
      <c r="O224" s="32">
        <v>0.9</v>
      </c>
      <c r="P224" s="36">
        <v>0.875</v>
      </c>
      <c r="Q224" s="37">
        <v>0.88749999999999996</v>
      </c>
      <c r="R224" s="38">
        <v>8921.7449978693148</v>
      </c>
      <c r="S224" s="39">
        <v>0</v>
      </c>
      <c r="T224" s="39">
        <v>8921.7449978693148</v>
      </c>
      <c r="U224" s="39">
        <v>7918.0486856090174</v>
      </c>
      <c r="V224" s="40">
        <v>1003.6963122602979</v>
      </c>
      <c r="W224" s="41">
        <f>IFERROR(Table1[[#This Row],[DC Capex (Inflated)]]/Table1[[#This Row],[Total capital cost Incl subsidies (Inflated)]],0)</f>
        <v>0.88750000000000007</v>
      </c>
      <c r="X224" s="42">
        <f>IFERROR(Table1[[#This Row],[Rates Loan (Inflated)]]/Table1[[#This Row],[Total capital cost Incl subsidies (Inflated)]],0)</f>
        <v>0.11249999999999999</v>
      </c>
      <c r="Y224" s="43">
        <f>IFERROR(Table1[[#This Row],[Subsidies (Uninflated)]]/Table1[[#This Row],[Total capital cost Incl subsidies (Inflated)]],0)</f>
        <v>0</v>
      </c>
      <c r="Z224" s="10"/>
    </row>
    <row r="225" spans="1:26" ht="46.5" x14ac:dyDescent="0.35">
      <c r="A225" s="32" t="s">
        <v>2056</v>
      </c>
      <c r="B225" s="56" t="s">
        <v>2052</v>
      </c>
      <c r="C225" s="53"/>
      <c r="D225" s="65" t="s">
        <v>544</v>
      </c>
      <c r="E225" s="65" t="s">
        <v>20</v>
      </c>
      <c r="F225" s="60" t="s">
        <v>24</v>
      </c>
      <c r="G225" s="70">
        <v>9.1399999999999995E-2</v>
      </c>
      <c r="H225" s="34">
        <v>2006</v>
      </c>
      <c r="I225" s="33">
        <v>2025</v>
      </c>
      <c r="J225" s="65">
        <v>2034</v>
      </c>
      <c r="K225" s="35">
        <v>30</v>
      </c>
      <c r="L225" s="32">
        <v>0</v>
      </c>
      <c r="M225" s="32">
        <v>0.30499999999999999</v>
      </c>
      <c r="N225" s="32">
        <v>0</v>
      </c>
      <c r="O225" s="32">
        <v>0.69500000000000006</v>
      </c>
      <c r="P225" s="36">
        <v>0.63</v>
      </c>
      <c r="Q225" s="37">
        <v>0.66250000000000009</v>
      </c>
      <c r="R225" s="38">
        <v>1607.3923690528575</v>
      </c>
      <c r="S225" s="39">
        <v>0</v>
      </c>
      <c r="T225" s="39">
        <v>1607.3923690528575</v>
      </c>
      <c r="U225" s="39">
        <v>1064.8974444975183</v>
      </c>
      <c r="V225" s="40">
        <v>542.49492455533937</v>
      </c>
      <c r="W225" s="41">
        <f>IFERROR(Table1[[#This Row],[DC Capex (Inflated)]]/Table1[[#This Row],[Total capital cost Incl subsidies (Inflated)]],0)</f>
        <v>0.6625000000000002</v>
      </c>
      <c r="X225" s="42">
        <f>IFERROR(Table1[[#This Row],[Rates Loan (Inflated)]]/Table1[[#This Row],[Total capital cost Incl subsidies (Inflated)]],0)</f>
        <v>0.33749999999999997</v>
      </c>
      <c r="Y225" s="43">
        <f>IFERROR(Table1[[#This Row],[Subsidies (Uninflated)]]/Table1[[#This Row],[Total capital cost Incl subsidies (Inflated)]],0)</f>
        <v>0</v>
      </c>
      <c r="Z225" s="10"/>
    </row>
    <row r="226" spans="1:26" ht="23.25" x14ac:dyDescent="0.35">
      <c r="A226" s="32" t="s">
        <v>2164</v>
      </c>
      <c r="B226" s="56" t="s">
        <v>2470</v>
      </c>
      <c r="C226" s="53" t="s">
        <v>1321</v>
      </c>
      <c r="D226" s="65" t="s">
        <v>544</v>
      </c>
      <c r="E226" s="65" t="s">
        <v>20</v>
      </c>
      <c r="F226" s="60" t="s">
        <v>24</v>
      </c>
      <c r="G226" s="70">
        <v>1</v>
      </c>
      <c r="H226" s="34">
        <v>2006</v>
      </c>
      <c r="I226" s="33">
        <v>2027</v>
      </c>
      <c r="J226" s="65">
        <v>2034</v>
      </c>
      <c r="K226" s="35">
        <v>30</v>
      </c>
      <c r="L226" s="32">
        <v>0</v>
      </c>
      <c r="M226" s="32">
        <v>0.1</v>
      </c>
      <c r="N226" s="32">
        <v>0</v>
      </c>
      <c r="O226" s="32">
        <v>0.9</v>
      </c>
      <c r="P226" s="36">
        <v>0.875</v>
      </c>
      <c r="Q226" s="37">
        <v>0.88749999999999996</v>
      </c>
      <c r="R226" s="38">
        <v>7722.078715232271</v>
      </c>
      <c r="S226" s="39">
        <v>0</v>
      </c>
      <c r="T226" s="39">
        <v>7722.078715232271</v>
      </c>
      <c r="U226" s="39">
        <v>6853.344859768642</v>
      </c>
      <c r="V226" s="40">
        <v>868.73385546363113</v>
      </c>
      <c r="W226" s="41">
        <f>IFERROR(Table1[[#This Row],[DC Capex (Inflated)]]/Table1[[#This Row],[Total capital cost Incl subsidies (Inflated)]],0)</f>
        <v>0.88750000000000018</v>
      </c>
      <c r="X226" s="42">
        <f>IFERROR(Table1[[#This Row],[Rates Loan (Inflated)]]/Table1[[#This Row],[Total capital cost Incl subsidies (Inflated)]],0)</f>
        <v>0.11250000000000009</v>
      </c>
      <c r="Y226" s="43">
        <f>IFERROR(Table1[[#This Row],[Subsidies (Uninflated)]]/Table1[[#This Row],[Total capital cost Incl subsidies (Inflated)]],0)</f>
        <v>0</v>
      </c>
      <c r="Z226" s="10"/>
    </row>
    <row r="227" spans="1:26" ht="23.25" x14ac:dyDescent="0.35">
      <c r="A227" s="32" t="s">
        <v>2242</v>
      </c>
      <c r="B227" s="56" t="s">
        <v>2243</v>
      </c>
      <c r="C227" s="53" t="s">
        <v>1321</v>
      </c>
      <c r="D227" s="65" t="s">
        <v>544</v>
      </c>
      <c r="E227" s="65" t="s">
        <v>20</v>
      </c>
      <c r="F227" s="60" t="s">
        <v>24</v>
      </c>
      <c r="G227" s="70">
        <v>1</v>
      </c>
      <c r="H227" s="34">
        <v>2006</v>
      </c>
      <c r="I227" s="33">
        <v>2025</v>
      </c>
      <c r="J227" s="65">
        <v>2034</v>
      </c>
      <c r="K227" s="35">
        <v>30</v>
      </c>
      <c r="L227" s="32">
        <v>0</v>
      </c>
      <c r="M227" s="32">
        <v>0.1</v>
      </c>
      <c r="N227" s="32">
        <v>0</v>
      </c>
      <c r="O227" s="32">
        <v>0.9</v>
      </c>
      <c r="P227" s="36">
        <v>0.875</v>
      </c>
      <c r="Q227" s="37">
        <v>0.88749999999999996</v>
      </c>
      <c r="R227" s="38">
        <v>1780.80404544</v>
      </c>
      <c r="S227" s="39">
        <v>0</v>
      </c>
      <c r="T227" s="39">
        <v>1780.80404544</v>
      </c>
      <c r="U227" s="39">
        <v>1580.463590328</v>
      </c>
      <c r="V227" s="40">
        <v>200.34045511200009</v>
      </c>
      <c r="W227" s="41">
        <f>IFERROR(Table1[[#This Row],[DC Capex (Inflated)]]/Table1[[#This Row],[Total capital cost Incl subsidies (Inflated)]],0)</f>
        <v>0.88750000000000007</v>
      </c>
      <c r="X227" s="42">
        <f>IFERROR(Table1[[#This Row],[Rates Loan (Inflated)]]/Table1[[#This Row],[Total capital cost Incl subsidies (Inflated)]],0)</f>
        <v>0.11250000000000004</v>
      </c>
      <c r="Y227" s="43">
        <f>IFERROR(Table1[[#This Row],[Subsidies (Uninflated)]]/Table1[[#This Row],[Total capital cost Incl subsidies (Inflated)]],0)</f>
        <v>0</v>
      </c>
      <c r="Z227" s="10"/>
    </row>
    <row r="228" spans="1:26" ht="46.5" x14ac:dyDescent="0.35">
      <c r="A228" s="32" t="s">
        <v>2511</v>
      </c>
      <c r="B228" s="56" t="s">
        <v>2512</v>
      </c>
      <c r="C228" s="53" t="s">
        <v>1317</v>
      </c>
      <c r="D228" s="65" t="s">
        <v>544</v>
      </c>
      <c r="E228" s="65" t="s">
        <v>20</v>
      </c>
      <c r="F228" s="60" t="s">
        <v>24</v>
      </c>
      <c r="G228" s="70">
        <v>1</v>
      </c>
      <c r="H228" s="34">
        <v>2006</v>
      </c>
      <c r="I228" s="33">
        <v>2030</v>
      </c>
      <c r="J228" s="65">
        <v>2034</v>
      </c>
      <c r="K228" s="35">
        <v>30</v>
      </c>
      <c r="L228" s="32">
        <v>0</v>
      </c>
      <c r="M228" s="32">
        <v>0.1</v>
      </c>
      <c r="N228" s="32">
        <v>0</v>
      </c>
      <c r="O228" s="32">
        <v>0.9</v>
      </c>
      <c r="P228" s="36">
        <v>0.875</v>
      </c>
      <c r="Q228" s="37">
        <v>0.88749999999999996</v>
      </c>
      <c r="R228" s="38">
        <v>10732.987566878173</v>
      </c>
      <c r="S228" s="39">
        <v>0</v>
      </c>
      <c r="T228" s="39">
        <v>10732.987566878173</v>
      </c>
      <c r="U228" s="39">
        <v>9525.5264656043782</v>
      </c>
      <c r="V228" s="40">
        <v>1207.4611012737951</v>
      </c>
      <c r="W228" s="41">
        <f>IFERROR(Table1[[#This Row],[DC Capex (Inflated)]]/Table1[[#This Row],[Total capital cost Incl subsidies (Inflated)]],0)</f>
        <v>0.88749999999999996</v>
      </c>
      <c r="X228" s="42">
        <f>IFERROR(Table1[[#This Row],[Rates Loan (Inflated)]]/Table1[[#This Row],[Total capital cost Incl subsidies (Inflated)]],0)</f>
        <v>0.11250000000000006</v>
      </c>
      <c r="Y228" s="43">
        <f>IFERROR(Table1[[#This Row],[Subsidies (Uninflated)]]/Table1[[#This Row],[Total capital cost Incl subsidies (Inflated)]],0)</f>
        <v>0</v>
      </c>
      <c r="Z228" s="10"/>
    </row>
    <row r="229" spans="1:26" ht="46.5" x14ac:dyDescent="0.35">
      <c r="A229" s="32" t="s">
        <v>2513</v>
      </c>
      <c r="B229" s="56" t="s">
        <v>2514</v>
      </c>
      <c r="C229" s="53" t="s">
        <v>1327</v>
      </c>
      <c r="D229" s="65" t="s">
        <v>544</v>
      </c>
      <c r="E229" s="65" t="s">
        <v>20</v>
      </c>
      <c r="F229" s="60" t="s">
        <v>24</v>
      </c>
      <c r="G229" s="70">
        <v>1</v>
      </c>
      <c r="H229" s="34">
        <v>2006</v>
      </c>
      <c r="I229" s="33">
        <v>2029</v>
      </c>
      <c r="J229" s="65">
        <v>2034</v>
      </c>
      <c r="K229" s="35">
        <v>30</v>
      </c>
      <c r="L229" s="32">
        <v>0</v>
      </c>
      <c r="M229" s="32">
        <v>0.1</v>
      </c>
      <c r="N229" s="32">
        <v>0</v>
      </c>
      <c r="O229" s="32">
        <v>0.9</v>
      </c>
      <c r="P229" s="36">
        <v>0.875</v>
      </c>
      <c r="Q229" s="37">
        <v>0.88749999999999996</v>
      </c>
      <c r="R229" s="38">
        <v>1636.0292299999999</v>
      </c>
      <c r="S229" s="39">
        <v>0</v>
      </c>
      <c r="T229" s="39">
        <v>1636.0292299999999</v>
      </c>
      <c r="U229" s="39">
        <v>1451.9759416249999</v>
      </c>
      <c r="V229" s="40">
        <v>184.05328837499997</v>
      </c>
      <c r="W229" s="41">
        <f>IFERROR(Table1[[#This Row],[DC Capex (Inflated)]]/Table1[[#This Row],[Total capital cost Incl subsidies (Inflated)]],0)</f>
        <v>0.88750000000000007</v>
      </c>
      <c r="X229" s="42">
        <f>IFERROR(Table1[[#This Row],[Rates Loan (Inflated)]]/Table1[[#This Row],[Total capital cost Incl subsidies (Inflated)]],0)</f>
        <v>0.11249999999999999</v>
      </c>
      <c r="Y229" s="43">
        <f>IFERROR(Table1[[#This Row],[Subsidies (Uninflated)]]/Table1[[#This Row],[Total capital cost Incl subsidies (Inflated)]],0)</f>
        <v>0</v>
      </c>
      <c r="Z229" s="10"/>
    </row>
    <row r="230" spans="1:26" ht="23.25" x14ac:dyDescent="0.35">
      <c r="A230" s="32" t="s">
        <v>1816</v>
      </c>
      <c r="B230" s="56" t="s">
        <v>1755</v>
      </c>
      <c r="C230" s="53"/>
      <c r="D230" s="65" t="s">
        <v>544</v>
      </c>
      <c r="E230" s="65" t="s">
        <v>20</v>
      </c>
      <c r="F230" s="60" t="s">
        <v>24</v>
      </c>
      <c r="G230" s="70">
        <v>9.1399999999999995E-2</v>
      </c>
      <c r="H230" s="34">
        <v>2006</v>
      </c>
      <c r="I230" s="33">
        <v>2019</v>
      </c>
      <c r="J230" s="65">
        <v>2031</v>
      </c>
      <c r="K230" s="35">
        <v>25</v>
      </c>
      <c r="L230" s="32">
        <v>0</v>
      </c>
      <c r="M230" s="32">
        <v>0.1</v>
      </c>
      <c r="N230" s="32">
        <v>0</v>
      </c>
      <c r="O230" s="32">
        <v>0.9</v>
      </c>
      <c r="P230" s="36">
        <v>0.88</v>
      </c>
      <c r="Q230" s="37">
        <v>0.89</v>
      </c>
      <c r="R230" s="38">
        <v>42.270603449999996</v>
      </c>
      <c r="S230" s="39">
        <v>0</v>
      </c>
      <c r="T230" s="39">
        <v>42.270603449999996</v>
      </c>
      <c r="U230" s="39">
        <v>37.620837070499995</v>
      </c>
      <c r="V230" s="40">
        <v>4.649766379499999</v>
      </c>
      <c r="W230" s="41">
        <f>IFERROR(Table1[[#This Row],[DC Capex (Inflated)]]/Table1[[#This Row],[Total capital cost Incl subsidies (Inflated)]],0)</f>
        <v>0.89</v>
      </c>
      <c r="X230" s="42">
        <f>IFERROR(Table1[[#This Row],[Rates Loan (Inflated)]]/Table1[[#This Row],[Total capital cost Incl subsidies (Inflated)]],0)</f>
        <v>0.10999999999999999</v>
      </c>
      <c r="Y230" s="43">
        <f>IFERROR(Table1[[#This Row],[Subsidies (Uninflated)]]/Table1[[#This Row],[Total capital cost Incl subsidies (Inflated)]],0)</f>
        <v>0</v>
      </c>
      <c r="Z230" s="10"/>
    </row>
    <row r="231" spans="1:26" ht="23.25" x14ac:dyDescent="0.35">
      <c r="A231" s="32" t="s">
        <v>1817</v>
      </c>
      <c r="B231" s="56" t="s">
        <v>1756</v>
      </c>
      <c r="C231" s="53"/>
      <c r="D231" s="65" t="s">
        <v>544</v>
      </c>
      <c r="E231" s="65" t="s">
        <v>20</v>
      </c>
      <c r="F231" s="60" t="s">
        <v>24</v>
      </c>
      <c r="G231" s="70">
        <v>9.1399999999999995E-2</v>
      </c>
      <c r="H231" s="34">
        <v>2006</v>
      </c>
      <c r="I231" s="33">
        <v>2020</v>
      </c>
      <c r="J231" s="65">
        <v>2031</v>
      </c>
      <c r="K231" s="35">
        <v>25</v>
      </c>
      <c r="L231" s="32">
        <v>0</v>
      </c>
      <c r="M231" s="32">
        <v>0.1</v>
      </c>
      <c r="N231" s="32">
        <v>0</v>
      </c>
      <c r="O231" s="32">
        <v>0.9</v>
      </c>
      <c r="P231" s="36">
        <v>0.88</v>
      </c>
      <c r="Q231" s="37">
        <v>0.89</v>
      </c>
      <c r="R231" s="38">
        <v>7.7689999999999999E-3</v>
      </c>
      <c r="S231" s="39">
        <v>0</v>
      </c>
      <c r="T231" s="39">
        <v>7.7689999999999999E-3</v>
      </c>
      <c r="U231" s="39">
        <v>6.9144100000000002E-3</v>
      </c>
      <c r="V231" s="40">
        <v>8.5458999999999969E-4</v>
      </c>
      <c r="W231" s="41">
        <f>IFERROR(Table1[[#This Row],[DC Capex (Inflated)]]/Table1[[#This Row],[Total capital cost Incl subsidies (Inflated)]],0)</f>
        <v>0.89</v>
      </c>
      <c r="X231" s="42">
        <f>IFERROR(Table1[[#This Row],[Rates Loan (Inflated)]]/Table1[[#This Row],[Total capital cost Incl subsidies (Inflated)]],0)</f>
        <v>0.10999999999999996</v>
      </c>
      <c r="Y231" s="43">
        <f>IFERROR(Table1[[#This Row],[Subsidies (Uninflated)]]/Table1[[#This Row],[Total capital cost Incl subsidies (Inflated)]],0)</f>
        <v>0</v>
      </c>
      <c r="Z231" s="10"/>
    </row>
    <row r="232" spans="1:26" ht="23.25" x14ac:dyDescent="0.35">
      <c r="A232" s="32" t="s">
        <v>1358</v>
      </c>
      <c r="B232" s="56" t="s">
        <v>1930</v>
      </c>
      <c r="C232" s="53"/>
      <c r="D232" s="65" t="s">
        <v>544</v>
      </c>
      <c r="E232" s="65" t="s">
        <v>20</v>
      </c>
      <c r="F232" s="60" t="s">
        <v>24</v>
      </c>
      <c r="G232" s="70">
        <v>9.1399999999999995E-2</v>
      </c>
      <c r="H232" s="34">
        <v>2006</v>
      </c>
      <c r="I232" s="33">
        <v>2019</v>
      </c>
      <c r="J232" s="65">
        <v>2031</v>
      </c>
      <c r="K232" s="35">
        <v>20</v>
      </c>
      <c r="L232" s="32">
        <v>0</v>
      </c>
      <c r="M232" s="32">
        <v>0.1</v>
      </c>
      <c r="N232" s="32">
        <v>0</v>
      </c>
      <c r="O232" s="32">
        <v>0.9</v>
      </c>
      <c r="P232" s="36">
        <v>0.88</v>
      </c>
      <c r="Q232" s="37">
        <v>0.89</v>
      </c>
      <c r="R232" s="38">
        <v>2.5265702000000001</v>
      </c>
      <c r="S232" s="39">
        <v>0</v>
      </c>
      <c r="T232" s="39">
        <v>2.5265702000000001</v>
      </c>
      <c r="U232" s="39">
        <v>2.2486474780000001</v>
      </c>
      <c r="V232" s="40">
        <v>0.27792272200000001</v>
      </c>
      <c r="W232" s="41">
        <f>IFERROR(Table1[[#This Row],[DC Capex (Inflated)]]/Table1[[#This Row],[Total capital cost Incl subsidies (Inflated)]],0)</f>
        <v>0.89</v>
      </c>
      <c r="X232" s="42">
        <f>IFERROR(Table1[[#This Row],[Rates Loan (Inflated)]]/Table1[[#This Row],[Total capital cost Incl subsidies (Inflated)]],0)</f>
        <v>0.11</v>
      </c>
      <c r="Y232" s="43">
        <f>IFERROR(Table1[[#This Row],[Subsidies (Uninflated)]]/Table1[[#This Row],[Total capital cost Incl subsidies (Inflated)]],0)</f>
        <v>0</v>
      </c>
      <c r="Z232" s="10"/>
    </row>
    <row r="233" spans="1:26" ht="23.25" x14ac:dyDescent="0.35">
      <c r="A233" s="32" t="s">
        <v>1818</v>
      </c>
      <c r="B233" s="56" t="s">
        <v>1760</v>
      </c>
      <c r="C233" s="53"/>
      <c r="D233" s="65" t="s">
        <v>544</v>
      </c>
      <c r="E233" s="65" t="s">
        <v>20</v>
      </c>
      <c r="F233" s="60" t="s">
        <v>24</v>
      </c>
      <c r="G233" s="70">
        <v>9.1399999999999995E-2</v>
      </c>
      <c r="H233" s="34">
        <v>2006</v>
      </c>
      <c r="I233" s="33">
        <v>2019</v>
      </c>
      <c r="J233" s="65">
        <v>2031</v>
      </c>
      <c r="K233" s="35">
        <v>25</v>
      </c>
      <c r="L233" s="32">
        <v>0</v>
      </c>
      <c r="M233" s="32">
        <v>0.1</v>
      </c>
      <c r="N233" s="32">
        <v>0</v>
      </c>
      <c r="O233" s="32">
        <v>0.9</v>
      </c>
      <c r="P233" s="36">
        <v>0.88</v>
      </c>
      <c r="Q233" s="37">
        <v>0.89</v>
      </c>
      <c r="R233" s="38">
        <v>51.837595002</v>
      </c>
      <c r="S233" s="39">
        <v>0</v>
      </c>
      <c r="T233" s="39">
        <v>51.837595002</v>
      </c>
      <c r="U233" s="39">
        <v>46.135459551780002</v>
      </c>
      <c r="V233" s="40">
        <v>5.7021354502199983</v>
      </c>
      <c r="W233" s="41">
        <f>IFERROR(Table1[[#This Row],[DC Capex (Inflated)]]/Table1[[#This Row],[Total capital cost Incl subsidies (Inflated)]],0)</f>
        <v>0.89</v>
      </c>
      <c r="X233" s="42">
        <f>IFERROR(Table1[[#This Row],[Rates Loan (Inflated)]]/Table1[[#This Row],[Total capital cost Incl subsidies (Inflated)]],0)</f>
        <v>0.10999999999999997</v>
      </c>
      <c r="Y233" s="43">
        <f>IFERROR(Table1[[#This Row],[Subsidies (Uninflated)]]/Table1[[#This Row],[Total capital cost Incl subsidies (Inflated)]],0)</f>
        <v>0</v>
      </c>
      <c r="Z233" s="10"/>
    </row>
    <row r="234" spans="1:26" ht="23.25" x14ac:dyDescent="0.35">
      <c r="A234" s="32" t="s">
        <v>1377</v>
      </c>
      <c r="B234" s="56" t="s">
        <v>2579</v>
      </c>
      <c r="C234" s="53"/>
      <c r="D234" s="65" t="s">
        <v>544</v>
      </c>
      <c r="E234" s="65" t="s">
        <v>20</v>
      </c>
      <c r="F234" s="60" t="s">
        <v>24</v>
      </c>
      <c r="G234" s="70">
        <v>1</v>
      </c>
      <c r="H234" s="34">
        <v>2006</v>
      </c>
      <c r="I234" s="33">
        <v>2019</v>
      </c>
      <c r="J234" s="65">
        <v>2031</v>
      </c>
      <c r="K234" s="35">
        <v>30</v>
      </c>
      <c r="L234" s="32">
        <v>0</v>
      </c>
      <c r="M234" s="32">
        <v>0.1</v>
      </c>
      <c r="N234" s="32">
        <v>0</v>
      </c>
      <c r="O234" s="32">
        <v>0.9</v>
      </c>
      <c r="P234" s="36">
        <v>0.88</v>
      </c>
      <c r="Q234" s="37">
        <v>0.89</v>
      </c>
      <c r="R234" s="38">
        <v>102.38369</v>
      </c>
      <c r="S234" s="39">
        <v>0</v>
      </c>
      <c r="T234" s="39">
        <v>102.38369</v>
      </c>
      <c r="U234" s="39">
        <v>91.121484100000004</v>
      </c>
      <c r="V234" s="40">
        <v>11.2622059</v>
      </c>
      <c r="W234" s="41">
        <f>IFERROR(Table1[[#This Row],[DC Capex (Inflated)]]/Table1[[#This Row],[Total capital cost Incl subsidies (Inflated)]],0)</f>
        <v>0.89</v>
      </c>
      <c r="X234" s="42">
        <f>IFERROR(Table1[[#This Row],[Rates Loan (Inflated)]]/Table1[[#This Row],[Total capital cost Incl subsidies (Inflated)]],0)</f>
        <v>0.11</v>
      </c>
      <c r="Y234" s="43">
        <f>IFERROR(Table1[[#This Row],[Subsidies (Uninflated)]]/Table1[[#This Row],[Total capital cost Incl subsidies (Inflated)]],0)</f>
        <v>0</v>
      </c>
      <c r="Z234" s="10"/>
    </row>
    <row r="235" spans="1:26" ht="23.25" x14ac:dyDescent="0.35">
      <c r="A235" s="32" t="s">
        <v>551</v>
      </c>
      <c r="B235" s="56" t="s">
        <v>545</v>
      </c>
      <c r="C235" s="53" t="s">
        <v>546</v>
      </c>
      <c r="D235" s="65" t="s">
        <v>544</v>
      </c>
      <c r="E235" s="65" t="s">
        <v>20</v>
      </c>
      <c r="F235" s="60" t="s">
        <v>25</v>
      </c>
      <c r="G235" s="70">
        <v>5.8823529411764705E-2</v>
      </c>
      <c r="H235" s="34">
        <v>2006</v>
      </c>
      <c r="I235" s="33">
        <v>2015</v>
      </c>
      <c r="J235" s="65">
        <v>2031</v>
      </c>
      <c r="K235" s="35">
        <v>30</v>
      </c>
      <c r="L235" s="32">
        <v>0</v>
      </c>
      <c r="M235" s="32">
        <v>0.1</v>
      </c>
      <c r="N235" s="32">
        <v>0.05</v>
      </c>
      <c r="O235" s="32">
        <v>0.85</v>
      </c>
      <c r="P235" s="36">
        <v>0.875</v>
      </c>
      <c r="Q235" s="37">
        <v>0.86250000000000004</v>
      </c>
      <c r="R235" s="38">
        <v>50.901614705882352</v>
      </c>
      <c r="S235" s="39">
        <v>0</v>
      </c>
      <c r="T235" s="39">
        <v>50.901614705882352</v>
      </c>
      <c r="U235" s="39">
        <v>43.90264268382353</v>
      </c>
      <c r="V235" s="40">
        <v>6.9989720220588207</v>
      </c>
      <c r="W235" s="41">
        <f>IFERROR(Table1[[#This Row],[DC Capex (Inflated)]]/Table1[[#This Row],[Total capital cost Incl subsidies (Inflated)]],0)</f>
        <v>0.86250000000000004</v>
      </c>
      <c r="X235" s="42">
        <f>IFERROR(Table1[[#This Row],[Rates Loan (Inflated)]]/Table1[[#This Row],[Total capital cost Incl subsidies (Inflated)]],0)</f>
        <v>0.13749999999999996</v>
      </c>
      <c r="Y235" s="43">
        <f>IFERROR(Table1[[#This Row],[Subsidies (Uninflated)]]/Table1[[#This Row],[Total capital cost Incl subsidies (Inflated)]],0)</f>
        <v>0</v>
      </c>
      <c r="Z235" s="10"/>
    </row>
    <row r="236" spans="1:26" ht="23.25" x14ac:dyDescent="0.35">
      <c r="A236" s="32" t="s">
        <v>1285</v>
      </c>
      <c r="B236" s="56" t="s">
        <v>545</v>
      </c>
      <c r="C236" s="53" t="s">
        <v>546</v>
      </c>
      <c r="D236" s="65" t="s">
        <v>544</v>
      </c>
      <c r="E236" s="65" t="s">
        <v>20</v>
      </c>
      <c r="F236" s="60" t="s">
        <v>25</v>
      </c>
      <c r="G236" s="70">
        <v>1</v>
      </c>
      <c r="H236" s="34">
        <v>2006</v>
      </c>
      <c r="I236" s="33">
        <v>2016</v>
      </c>
      <c r="J236" s="65">
        <v>2031</v>
      </c>
      <c r="K236" s="35">
        <v>30</v>
      </c>
      <c r="L236" s="32">
        <v>0</v>
      </c>
      <c r="M236" s="32">
        <v>0.1</v>
      </c>
      <c r="N236" s="32">
        <v>0.05</v>
      </c>
      <c r="O236" s="32">
        <v>0.85</v>
      </c>
      <c r="P236" s="36">
        <v>0.875</v>
      </c>
      <c r="Q236" s="37">
        <v>0.86250000000000004</v>
      </c>
      <c r="R236" s="38">
        <v>500.39945</v>
      </c>
      <c r="S236" s="39">
        <v>0</v>
      </c>
      <c r="T236" s="39">
        <v>500.39945</v>
      </c>
      <c r="U236" s="39">
        <v>431.59452562500002</v>
      </c>
      <c r="V236" s="40">
        <v>68.80492437499997</v>
      </c>
      <c r="W236" s="41">
        <f>IFERROR(Table1[[#This Row],[DC Capex (Inflated)]]/Table1[[#This Row],[Total capital cost Incl subsidies (Inflated)]],0)</f>
        <v>0.86250000000000004</v>
      </c>
      <c r="X236" s="42">
        <f>IFERROR(Table1[[#This Row],[Rates Loan (Inflated)]]/Table1[[#This Row],[Total capital cost Incl subsidies (Inflated)]],0)</f>
        <v>0.13749999999999993</v>
      </c>
      <c r="Y236" s="43">
        <f>IFERROR(Table1[[#This Row],[Subsidies (Uninflated)]]/Table1[[#This Row],[Total capital cost Incl subsidies (Inflated)]],0)</f>
        <v>0</v>
      </c>
      <c r="Z236" s="10"/>
    </row>
    <row r="237" spans="1:26" ht="23.25" x14ac:dyDescent="0.35">
      <c r="A237" s="32" t="s">
        <v>2375</v>
      </c>
      <c r="B237" s="56" t="s">
        <v>2370</v>
      </c>
      <c r="C237" s="53"/>
      <c r="D237" s="65" t="s">
        <v>544</v>
      </c>
      <c r="E237" s="65" t="s">
        <v>20</v>
      </c>
      <c r="F237" s="60" t="s">
        <v>25</v>
      </c>
      <c r="G237" s="70">
        <v>1.7399999999999999E-2</v>
      </c>
      <c r="H237" s="34">
        <v>2006</v>
      </c>
      <c r="I237" s="33">
        <v>2019</v>
      </c>
      <c r="J237" s="65">
        <v>2031</v>
      </c>
      <c r="K237" s="35">
        <v>20</v>
      </c>
      <c r="L237" s="32">
        <v>0</v>
      </c>
      <c r="M237" s="32">
        <v>0.1</v>
      </c>
      <c r="N237" s="32">
        <v>0</v>
      </c>
      <c r="O237" s="32">
        <v>0.9</v>
      </c>
      <c r="P237" s="36">
        <v>0.88</v>
      </c>
      <c r="Q237" s="37">
        <v>0.89</v>
      </c>
      <c r="R237" s="38">
        <v>6.7586611199999993</v>
      </c>
      <c r="S237" s="39">
        <v>1.8327868919999999</v>
      </c>
      <c r="T237" s="39">
        <v>4.9258742279999996</v>
      </c>
      <c r="U237" s="39">
        <v>4.3840280629199997</v>
      </c>
      <c r="V237" s="40">
        <v>0.54184616507999961</v>
      </c>
      <c r="W237" s="41">
        <f>IFERROR(Table1[[#This Row],[DC Capex (Inflated)]]/Table1[[#This Row],[Total capital cost Incl subsidies (Inflated)]],0)</f>
        <v>0.6486533331205101</v>
      </c>
      <c r="X237" s="42">
        <f>IFERROR(Table1[[#This Row],[Rates Loan (Inflated)]]/Table1[[#This Row],[Total capital cost Incl subsidies (Inflated)]],0)</f>
        <v>8.0170636677815807E-2</v>
      </c>
      <c r="Y237" s="43">
        <f>IFERROR(Table1[[#This Row],[Subsidies (Uninflated)]]/Table1[[#This Row],[Total capital cost Incl subsidies (Inflated)]],0)</f>
        <v>0.27117603020167402</v>
      </c>
      <c r="Z237" s="10"/>
    </row>
    <row r="238" spans="1:26" ht="23.25" x14ac:dyDescent="0.35">
      <c r="A238" s="32" t="s">
        <v>1342</v>
      </c>
      <c r="B238" s="56" t="s">
        <v>1337</v>
      </c>
      <c r="C238" s="53"/>
      <c r="D238" s="65" t="s">
        <v>544</v>
      </c>
      <c r="E238" s="65" t="s">
        <v>20</v>
      </c>
      <c r="F238" s="60" t="s">
        <v>25</v>
      </c>
      <c r="G238" s="70">
        <v>1.7399999999999999E-2</v>
      </c>
      <c r="H238" s="34">
        <v>2006</v>
      </c>
      <c r="I238" s="33">
        <v>2021</v>
      </c>
      <c r="J238" s="65">
        <v>2031</v>
      </c>
      <c r="K238" s="35">
        <v>30</v>
      </c>
      <c r="L238" s="32">
        <v>0</v>
      </c>
      <c r="M238" s="32">
        <v>0.30499999999999999</v>
      </c>
      <c r="N238" s="32">
        <v>0</v>
      </c>
      <c r="O238" s="32">
        <v>0.69500000000000006</v>
      </c>
      <c r="P238" s="36">
        <v>0.875</v>
      </c>
      <c r="Q238" s="37">
        <v>0.78500000000000003</v>
      </c>
      <c r="R238" s="38">
        <v>56.396387405999995</v>
      </c>
      <c r="S238" s="39">
        <v>0</v>
      </c>
      <c r="T238" s="39">
        <v>56.396387405999995</v>
      </c>
      <c r="U238" s="39">
        <v>44.271164113709993</v>
      </c>
      <c r="V238" s="40">
        <v>12.125223292289995</v>
      </c>
      <c r="W238" s="41">
        <f>IFERROR(Table1[[#This Row],[DC Capex (Inflated)]]/Table1[[#This Row],[Total capital cost Incl subsidies (Inflated)]],0)</f>
        <v>0.78499999999999992</v>
      </c>
      <c r="X238" s="42">
        <f>IFERROR(Table1[[#This Row],[Rates Loan (Inflated)]]/Table1[[#This Row],[Total capital cost Incl subsidies (Inflated)]],0)</f>
        <v>0.21499999999999994</v>
      </c>
      <c r="Y238" s="43">
        <f>IFERROR(Table1[[#This Row],[Subsidies (Uninflated)]]/Table1[[#This Row],[Total capital cost Incl subsidies (Inflated)]],0)</f>
        <v>0</v>
      </c>
      <c r="Z238" s="10"/>
    </row>
    <row r="239" spans="1:26" ht="23.25" x14ac:dyDescent="0.35">
      <c r="A239" s="32" t="s">
        <v>1324</v>
      </c>
      <c r="B239" s="56" t="s">
        <v>1935</v>
      </c>
      <c r="C239" s="53"/>
      <c r="D239" s="65" t="s">
        <v>544</v>
      </c>
      <c r="E239" s="65" t="s">
        <v>20</v>
      </c>
      <c r="F239" s="60" t="s">
        <v>25</v>
      </c>
      <c r="G239" s="70">
        <v>1</v>
      </c>
      <c r="H239" s="34">
        <v>2006</v>
      </c>
      <c r="I239" s="33">
        <v>2019</v>
      </c>
      <c r="J239" s="65">
        <v>2031</v>
      </c>
      <c r="K239" s="35">
        <v>30</v>
      </c>
      <c r="L239" s="32">
        <v>0</v>
      </c>
      <c r="M239" s="32">
        <v>0.505</v>
      </c>
      <c r="N239" s="32">
        <v>0.03</v>
      </c>
      <c r="O239" s="32">
        <v>0.46500000000000002</v>
      </c>
      <c r="P239" s="36">
        <v>0.63</v>
      </c>
      <c r="Q239" s="37">
        <v>0.54749999999999999</v>
      </c>
      <c r="R239" s="38">
        <v>24.412500000000001</v>
      </c>
      <c r="S239" s="39">
        <v>0</v>
      </c>
      <c r="T239" s="39">
        <v>24.412500000000001</v>
      </c>
      <c r="U239" s="39">
        <v>13.365843750000002</v>
      </c>
      <c r="V239" s="40">
        <v>11.04665625</v>
      </c>
      <c r="W239" s="41">
        <f>IFERROR(Table1[[#This Row],[DC Capex (Inflated)]]/Table1[[#This Row],[Total capital cost Incl subsidies (Inflated)]],0)</f>
        <v>0.54749999999999999</v>
      </c>
      <c r="X239" s="42">
        <f>IFERROR(Table1[[#This Row],[Rates Loan (Inflated)]]/Table1[[#This Row],[Total capital cost Incl subsidies (Inflated)]],0)</f>
        <v>0.45249999999999996</v>
      </c>
      <c r="Y239" s="43">
        <f>IFERROR(Table1[[#This Row],[Subsidies (Uninflated)]]/Table1[[#This Row],[Total capital cost Incl subsidies (Inflated)]],0)</f>
        <v>0</v>
      </c>
      <c r="Z239" s="10"/>
    </row>
    <row r="240" spans="1:26" ht="23.25" x14ac:dyDescent="0.35">
      <c r="A240" s="32" t="s">
        <v>2090</v>
      </c>
      <c r="B240" s="56" t="s">
        <v>1353</v>
      </c>
      <c r="C240" s="53" t="s">
        <v>1354</v>
      </c>
      <c r="D240" s="65" t="s">
        <v>544</v>
      </c>
      <c r="E240" s="65" t="s">
        <v>20</v>
      </c>
      <c r="F240" s="60" t="s">
        <v>25</v>
      </c>
      <c r="G240" s="70">
        <v>1.7399999999999999E-2</v>
      </c>
      <c r="H240" s="34">
        <v>2006</v>
      </c>
      <c r="I240" s="33">
        <v>2021</v>
      </c>
      <c r="J240" s="65">
        <v>2034</v>
      </c>
      <c r="K240" s="35">
        <v>30</v>
      </c>
      <c r="L240" s="32">
        <v>0</v>
      </c>
      <c r="M240" s="32">
        <v>0.1</v>
      </c>
      <c r="N240" s="32">
        <v>0</v>
      </c>
      <c r="O240" s="32">
        <v>0.9</v>
      </c>
      <c r="P240" s="36">
        <v>0.875</v>
      </c>
      <c r="Q240" s="37">
        <v>0.88749999999999996</v>
      </c>
      <c r="R240" s="38">
        <v>190.34246378157232</v>
      </c>
      <c r="S240" s="39">
        <v>0</v>
      </c>
      <c r="T240" s="39">
        <v>190.34246378157232</v>
      </c>
      <c r="U240" s="39">
        <v>168.92893660614541</v>
      </c>
      <c r="V240" s="40">
        <v>21.413527175426889</v>
      </c>
      <c r="W240" s="41">
        <f>IFERROR(Table1[[#This Row],[DC Capex (Inflated)]]/Table1[[#This Row],[Total capital cost Incl subsidies (Inflated)]],0)</f>
        <v>0.88749999999999984</v>
      </c>
      <c r="X240" s="42">
        <f>IFERROR(Table1[[#This Row],[Rates Loan (Inflated)]]/Table1[[#This Row],[Total capital cost Incl subsidies (Inflated)]],0)</f>
        <v>0.11250000000000002</v>
      </c>
      <c r="Y240" s="43">
        <f>IFERROR(Table1[[#This Row],[Subsidies (Uninflated)]]/Table1[[#This Row],[Total capital cost Incl subsidies (Inflated)]],0)</f>
        <v>0</v>
      </c>
      <c r="Z240" s="10"/>
    </row>
    <row r="241" spans="1:26" ht="46.5" x14ac:dyDescent="0.35">
      <c r="A241" s="32" t="s">
        <v>2057</v>
      </c>
      <c r="B241" s="56" t="s">
        <v>2052</v>
      </c>
      <c r="C241" s="53"/>
      <c r="D241" s="65" t="s">
        <v>544</v>
      </c>
      <c r="E241" s="65" t="s">
        <v>20</v>
      </c>
      <c r="F241" s="60" t="s">
        <v>25</v>
      </c>
      <c r="G241" s="70">
        <v>1.7399999999999999E-2</v>
      </c>
      <c r="H241" s="34">
        <v>2006</v>
      </c>
      <c r="I241" s="33">
        <v>2025</v>
      </c>
      <c r="J241" s="65">
        <v>2034</v>
      </c>
      <c r="K241" s="35">
        <v>30</v>
      </c>
      <c r="L241" s="32">
        <v>0</v>
      </c>
      <c r="M241" s="32">
        <v>0.30499999999999999</v>
      </c>
      <c r="N241" s="32">
        <v>0</v>
      </c>
      <c r="O241" s="32">
        <v>0.69500000000000006</v>
      </c>
      <c r="P241" s="36">
        <v>0.63</v>
      </c>
      <c r="Q241" s="37">
        <v>0.66250000000000009</v>
      </c>
      <c r="R241" s="38">
        <v>306.00248601225076</v>
      </c>
      <c r="S241" s="39">
        <v>0</v>
      </c>
      <c r="T241" s="39">
        <v>306.00248601225076</v>
      </c>
      <c r="U241" s="39">
        <v>202.72664698311621</v>
      </c>
      <c r="V241" s="40">
        <v>103.27583902913462</v>
      </c>
      <c r="W241" s="41">
        <f>IFERROR(Table1[[#This Row],[DC Capex (Inflated)]]/Table1[[#This Row],[Total capital cost Incl subsidies (Inflated)]],0)</f>
        <v>0.66250000000000031</v>
      </c>
      <c r="X241" s="42">
        <f>IFERROR(Table1[[#This Row],[Rates Loan (Inflated)]]/Table1[[#This Row],[Total capital cost Incl subsidies (Inflated)]],0)</f>
        <v>0.33749999999999997</v>
      </c>
      <c r="Y241" s="43">
        <f>IFERROR(Table1[[#This Row],[Subsidies (Uninflated)]]/Table1[[#This Row],[Total capital cost Incl subsidies (Inflated)]],0)</f>
        <v>0</v>
      </c>
      <c r="Z241" s="10"/>
    </row>
    <row r="242" spans="1:26" ht="46.5" x14ac:dyDescent="0.35">
      <c r="A242" s="32" t="s">
        <v>2039</v>
      </c>
      <c r="B242" s="56" t="s">
        <v>2037</v>
      </c>
      <c r="C242" s="53" t="s">
        <v>1316</v>
      </c>
      <c r="D242" s="65" t="s">
        <v>544</v>
      </c>
      <c r="E242" s="65" t="s">
        <v>20</v>
      </c>
      <c r="F242" s="60" t="s">
        <v>25</v>
      </c>
      <c r="G242" s="70">
        <v>7.0000000000000007E-2</v>
      </c>
      <c r="H242" s="34">
        <v>2006</v>
      </c>
      <c r="I242" s="33">
        <v>2025</v>
      </c>
      <c r="J242" s="65">
        <v>2034</v>
      </c>
      <c r="K242" s="35">
        <v>30</v>
      </c>
      <c r="L242" s="32">
        <v>0</v>
      </c>
      <c r="M242" s="32">
        <v>0.505</v>
      </c>
      <c r="N242" s="32">
        <v>0</v>
      </c>
      <c r="O242" s="32">
        <v>0.495</v>
      </c>
      <c r="P242" s="36">
        <v>0.63</v>
      </c>
      <c r="Q242" s="37">
        <v>0.5625</v>
      </c>
      <c r="R242" s="38">
        <v>1186.0558284718104</v>
      </c>
      <c r="S242" s="39">
        <v>0</v>
      </c>
      <c r="T242" s="39">
        <v>1186.0558284718104</v>
      </c>
      <c r="U242" s="39">
        <v>667.15640351539332</v>
      </c>
      <c r="V242" s="40">
        <v>518.89942495641708</v>
      </c>
      <c r="W242" s="41">
        <f>IFERROR(Table1[[#This Row],[DC Capex (Inflated)]]/Table1[[#This Row],[Total capital cost Incl subsidies (Inflated)]],0)</f>
        <v>0.5625</v>
      </c>
      <c r="X242" s="42">
        <f>IFERROR(Table1[[#This Row],[Rates Loan (Inflated)]]/Table1[[#This Row],[Total capital cost Incl subsidies (Inflated)]],0)</f>
        <v>0.4375</v>
      </c>
      <c r="Y242" s="43">
        <f>IFERROR(Table1[[#This Row],[Subsidies (Uninflated)]]/Table1[[#This Row],[Total capital cost Incl subsidies (Inflated)]],0)</f>
        <v>0</v>
      </c>
      <c r="Z242" s="10"/>
    </row>
    <row r="243" spans="1:26" ht="46.5" x14ac:dyDescent="0.35">
      <c r="A243" s="32" t="s">
        <v>2350</v>
      </c>
      <c r="B243" s="56" t="s">
        <v>2027</v>
      </c>
      <c r="C243" s="53"/>
      <c r="D243" s="65" t="s">
        <v>544</v>
      </c>
      <c r="E243" s="65" t="s">
        <v>20</v>
      </c>
      <c r="F243" s="60" t="s">
        <v>25</v>
      </c>
      <c r="G243" s="70">
        <v>7.0000000000000007E-2</v>
      </c>
      <c r="H243" s="34">
        <v>2006</v>
      </c>
      <c r="I243" s="33">
        <v>2026</v>
      </c>
      <c r="J243" s="65">
        <v>2034</v>
      </c>
      <c r="K243" s="35">
        <v>30</v>
      </c>
      <c r="L243" s="32">
        <v>0</v>
      </c>
      <c r="M243" s="32">
        <v>0.505</v>
      </c>
      <c r="N243" s="32">
        <v>0</v>
      </c>
      <c r="O243" s="32">
        <v>0.495</v>
      </c>
      <c r="P243" s="36">
        <v>0.63</v>
      </c>
      <c r="Q243" s="37">
        <v>0.5625</v>
      </c>
      <c r="R243" s="38">
        <v>1854.5805000451885</v>
      </c>
      <c r="S243" s="39">
        <v>0</v>
      </c>
      <c r="T243" s="39">
        <v>1854.5805000451885</v>
      </c>
      <c r="U243" s="39">
        <v>1043.2015312754183</v>
      </c>
      <c r="V243" s="40">
        <v>811.37896876976981</v>
      </c>
      <c r="W243" s="41">
        <f>IFERROR(Table1[[#This Row],[DC Capex (Inflated)]]/Table1[[#This Row],[Total capital cost Incl subsidies (Inflated)]],0)</f>
        <v>0.56249999999999989</v>
      </c>
      <c r="X243" s="42">
        <f>IFERROR(Table1[[#This Row],[Rates Loan (Inflated)]]/Table1[[#This Row],[Total capital cost Incl subsidies (Inflated)]],0)</f>
        <v>0.43749999999999989</v>
      </c>
      <c r="Y243" s="43">
        <f>IFERROR(Table1[[#This Row],[Subsidies (Uninflated)]]/Table1[[#This Row],[Total capital cost Incl subsidies (Inflated)]],0)</f>
        <v>0</v>
      </c>
      <c r="Z243" s="10"/>
    </row>
    <row r="244" spans="1:26" ht="23.25" x14ac:dyDescent="0.35">
      <c r="A244" s="32" t="s">
        <v>1825</v>
      </c>
      <c r="B244" s="56" t="s">
        <v>1755</v>
      </c>
      <c r="C244" s="53"/>
      <c r="D244" s="65" t="s">
        <v>544</v>
      </c>
      <c r="E244" s="65" t="s">
        <v>20</v>
      </c>
      <c r="F244" s="60" t="s">
        <v>25</v>
      </c>
      <c r="G244" s="70">
        <v>1.7399999999999999E-2</v>
      </c>
      <c r="H244" s="34">
        <v>2006</v>
      </c>
      <c r="I244" s="33">
        <v>2019</v>
      </c>
      <c r="J244" s="65">
        <v>2031</v>
      </c>
      <c r="K244" s="35">
        <v>25</v>
      </c>
      <c r="L244" s="32">
        <v>0</v>
      </c>
      <c r="M244" s="32">
        <v>0.1</v>
      </c>
      <c r="N244" s="32">
        <v>0</v>
      </c>
      <c r="O244" s="32">
        <v>0.9</v>
      </c>
      <c r="P244" s="36">
        <v>0.88</v>
      </c>
      <c r="Q244" s="37">
        <v>0.89</v>
      </c>
      <c r="R244" s="38">
        <v>8.047138949999999</v>
      </c>
      <c r="S244" s="39">
        <v>0</v>
      </c>
      <c r="T244" s="39">
        <v>8.047138949999999</v>
      </c>
      <c r="U244" s="39">
        <v>7.1619536654999987</v>
      </c>
      <c r="V244" s="40">
        <v>0.88518528450000034</v>
      </c>
      <c r="W244" s="41">
        <f>IFERROR(Table1[[#This Row],[DC Capex (Inflated)]]/Table1[[#This Row],[Total capital cost Incl subsidies (Inflated)]],0)</f>
        <v>0.8899999999999999</v>
      </c>
      <c r="X244" s="42">
        <f>IFERROR(Table1[[#This Row],[Rates Loan (Inflated)]]/Table1[[#This Row],[Total capital cost Incl subsidies (Inflated)]],0)</f>
        <v>0.11000000000000006</v>
      </c>
      <c r="Y244" s="43">
        <f>IFERROR(Table1[[#This Row],[Subsidies (Uninflated)]]/Table1[[#This Row],[Total capital cost Incl subsidies (Inflated)]],0)</f>
        <v>0</v>
      </c>
      <c r="Z244" s="10"/>
    </row>
    <row r="245" spans="1:26" ht="23.25" x14ac:dyDescent="0.35">
      <c r="A245" s="32" t="s">
        <v>1826</v>
      </c>
      <c r="B245" s="56" t="s">
        <v>1756</v>
      </c>
      <c r="C245" s="53"/>
      <c r="D245" s="65" t="s">
        <v>544</v>
      </c>
      <c r="E245" s="65" t="s">
        <v>20</v>
      </c>
      <c r="F245" s="60" t="s">
        <v>25</v>
      </c>
      <c r="G245" s="70">
        <v>1.7399999999999999E-2</v>
      </c>
      <c r="H245" s="34">
        <v>2006</v>
      </c>
      <c r="I245" s="33">
        <v>2020</v>
      </c>
      <c r="J245" s="65">
        <v>2031</v>
      </c>
      <c r="K245" s="35">
        <v>25</v>
      </c>
      <c r="L245" s="32">
        <v>0</v>
      </c>
      <c r="M245" s="32">
        <v>0.1</v>
      </c>
      <c r="N245" s="32">
        <v>0</v>
      </c>
      <c r="O245" s="32">
        <v>0.9</v>
      </c>
      <c r="P245" s="36">
        <v>0.88</v>
      </c>
      <c r="Q245" s="37">
        <v>0.89</v>
      </c>
      <c r="R245" s="38">
        <v>1.4790000000000001E-3</v>
      </c>
      <c r="S245" s="39">
        <v>0</v>
      </c>
      <c r="T245" s="39">
        <v>1.4790000000000001E-3</v>
      </c>
      <c r="U245" s="39">
        <v>1.31631E-3</v>
      </c>
      <c r="V245" s="40">
        <v>1.6269000000000006E-4</v>
      </c>
      <c r="W245" s="41">
        <f>IFERROR(Table1[[#This Row],[DC Capex (Inflated)]]/Table1[[#This Row],[Total capital cost Incl subsidies (Inflated)]],0)</f>
        <v>0.89</v>
      </c>
      <c r="X245" s="42">
        <f>IFERROR(Table1[[#This Row],[Rates Loan (Inflated)]]/Table1[[#This Row],[Total capital cost Incl subsidies (Inflated)]],0)</f>
        <v>0.11000000000000003</v>
      </c>
      <c r="Y245" s="43">
        <f>IFERROR(Table1[[#This Row],[Subsidies (Uninflated)]]/Table1[[#This Row],[Total capital cost Incl subsidies (Inflated)]],0)</f>
        <v>0</v>
      </c>
      <c r="Z245" s="10"/>
    </row>
    <row r="246" spans="1:26" ht="23.25" x14ac:dyDescent="0.35">
      <c r="A246" s="32" t="s">
        <v>1359</v>
      </c>
      <c r="B246" s="56" t="s">
        <v>1930</v>
      </c>
      <c r="C246" s="53"/>
      <c r="D246" s="65" t="s">
        <v>544</v>
      </c>
      <c r="E246" s="65" t="s">
        <v>20</v>
      </c>
      <c r="F246" s="60" t="s">
        <v>25</v>
      </c>
      <c r="G246" s="70">
        <v>1.7399999999999999E-2</v>
      </c>
      <c r="H246" s="34">
        <v>2006</v>
      </c>
      <c r="I246" s="33">
        <v>2019</v>
      </c>
      <c r="J246" s="65">
        <v>2031</v>
      </c>
      <c r="K246" s="35">
        <v>20</v>
      </c>
      <c r="L246" s="32">
        <v>0</v>
      </c>
      <c r="M246" s="32">
        <v>0.1</v>
      </c>
      <c r="N246" s="32">
        <v>0</v>
      </c>
      <c r="O246" s="32">
        <v>0.9</v>
      </c>
      <c r="P246" s="36">
        <v>0.88</v>
      </c>
      <c r="Q246" s="37">
        <v>0.89</v>
      </c>
      <c r="R246" s="38">
        <v>0.48098819999999998</v>
      </c>
      <c r="S246" s="39">
        <v>0</v>
      </c>
      <c r="T246" s="39">
        <v>0.48098819999999998</v>
      </c>
      <c r="U246" s="39">
        <v>0.428079498</v>
      </c>
      <c r="V246" s="40">
        <v>5.2908701999999974E-2</v>
      </c>
      <c r="W246" s="41">
        <f>IFERROR(Table1[[#This Row],[DC Capex (Inflated)]]/Table1[[#This Row],[Total capital cost Incl subsidies (Inflated)]],0)</f>
        <v>0.89</v>
      </c>
      <c r="X246" s="42">
        <f>IFERROR(Table1[[#This Row],[Rates Loan (Inflated)]]/Table1[[#This Row],[Total capital cost Incl subsidies (Inflated)]],0)</f>
        <v>0.10999999999999995</v>
      </c>
      <c r="Y246" s="43">
        <f>IFERROR(Table1[[#This Row],[Subsidies (Uninflated)]]/Table1[[#This Row],[Total capital cost Incl subsidies (Inflated)]],0)</f>
        <v>0</v>
      </c>
      <c r="Z246" s="10"/>
    </row>
    <row r="247" spans="1:26" ht="23.25" x14ac:dyDescent="0.35">
      <c r="A247" s="32" t="s">
        <v>1827</v>
      </c>
      <c r="B247" s="56" t="s">
        <v>1760</v>
      </c>
      <c r="C247" s="53"/>
      <c r="D247" s="65" t="s">
        <v>544</v>
      </c>
      <c r="E247" s="65" t="s">
        <v>20</v>
      </c>
      <c r="F247" s="60" t="s">
        <v>25</v>
      </c>
      <c r="G247" s="70">
        <v>1.7399999999999999E-2</v>
      </c>
      <c r="H247" s="34">
        <v>2006</v>
      </c>
      <c r="I247" s="33">
        <v>2019</v>
      </c>
      <c r="J247" s="65">
        <v>2031</v>
      </c>
      <c r="K247" s="35">
        <v>25</v>
      </c>
      <c r="L247" s="32">
        <v>0</v>
      </c>
      <c r="M247" s="32">
        <v>0.1</v>
      </c>
      <c r="N247" s="32">
        <v>0</v>
      </c>
      <c r="O247" s="32">
        <v>0.9</v>
      </c>
      <c r="P247" s="36">
        <v>0.88</v>
      </c>
      <c r="Q247" s="37">
        <v>0.89</v>
      </c>
      <c r="R247" s="38">
        <v>9.8684261820000003</v>
      </c>
      <c r="S247" s="39">
        <v>0</v>
      </c>
      <c r="T247" s="39">
        <v>9.8684261820000003</v>
      </c>
      <c r="U247" s="39">
        <v>8.7828993019800006</v>
      </c>
      <c r="V247" s="40">
        <v>1.0855268800199993</v>
      </c>
      <c r="W247" s="41">
        <f>IFERROR(Table1[[#This Row],[DC Capex (Inflated)]]/Table1[[#This Row],[Total capital cost Incl subsidies (Inflated)]],0)</f>
        <v>0.89</v>
      </c>
      <c r="X247" s="42">
        <f>IFERROR(Table1[[#This Row],[Rates Loan (Inflated)]]/Table1[[#This Row],[Total capital cost Incl subsidies (Inflated)]],0)</f>
        <v>0.10999999999999993</v>
      </c>
      <c r="Y247" s="43">
        <f>IFERROR(Table1[[#This Row],[Subsidies (Uninflated)]]/Table1[[#This Row],[Total capital cost Incl subsidies (Inflated)]],0)</f>
        <v>0</v>
      </c>
      <c r="Z247" s="10"/>
    </row>
    <row r="248" spans="1:26" ht="23.25" x14ac:dyDescent="0.35">
      <c r="A248" s="32" t="s">
        <v>1921</v>
      </c>
      <c r="B248" s="56" t="s">
        <v>1758</v>
      </c>
      <c r="C248" s="53"/>
      <c r="D248" s="65" t="s">
        <v>544</v>
      </c>
      <c r="E248" s="65" t="s">
        <v>20</v>
      </c>
      <c r="F248" s="60" t="s">
        <v>25</v>
      </c>
      <c r="G248" s="70">
        <v>1</v>
      </c>
      <c r="H248" s="34">
        <v>2006</v>
      </c>
      <c r="I248" s="33">
        <v>2019</v>
      </c>
      <c r="J248" s="65">
        <v>2031</v>
      </c>
      <c r="K248" s="35">
        <v>25</v>
      </c>
      <c r="L248" s="32">
        <v>0</v>
      </c>
      <c r="M248" s="32">
        <v>0.1</v>
      </c>
      <c r="N248" s="32">
        <v>0</v>
      </c>
      <c r="O248" s="32">
        <v>0.9</v>
      </c>
      <c r="P248" s="36">
        <v>0.88</v>
      </c>
      <c r="Q248" s="37">
        <v>0.89</v>
      </c>
      <c r="R248" s="38">
        <v>126.46185</v>
      </c>
      <c r="S248" s="39">
        <v>0</v>
      </c>
      <c r="T248" s="39">
        <v>126.46185</v>
      </c>
      <c r="U248" s="39">
        <v>112.5510465</v>
      </c>
      <c r="V248" s="40">
        <v>13.910803500000004</v>
      </c>
      <c r="W248" s="41">
        <f>IFERROR(Table1[[#This Row],[DC Capex (Inflated)]]/Table1[[#This Row],[Total capital cost Incl subsidies (Inflated)]],0)</f>
        <v>0.89</v>
      </c>
      <c r="X248" s="42">
        <f>IFERROR(Table1[[#This Row],[Rates Loan (Inflated)]]/Table1[[#This Row],[Total capital cost Incl subsidies (Inflated)]],0)</f>
        <v>0.11000000000000003</v>
      </c>
      <c r="Y248" s="43">
        <f>IFERROR(Table1[[#This Row],[Subsidies (Uninflated)]]/Table1[[#This Row],[Total capital cost Incl subsidies (Inflated)]],0)</f>
        <v>0</v>
      </c>
      <c r="Z248" s="10"/>
    </row>
    <row r="249" spans="1:26" ht="23.25" x14ac:dyDescent="0.35">
      <c r="A249" s="32" t="s">
        <v>632</v>
      </c>
      <c r="B249" s="56" t="s">
        <v>633</v>
      </c>
      <c r="C249" s="53" t="s">
        <v>562</v>
      </c>
      <c r="D249" s="65" t="s">
        <v>544</v>
      </c>
      <c r="E249" s="65" t="s">
        <v>20</v>
      </c>
      <c r="F249" s="60" t="s">
        <v>26</v>
      </c>
      <c r="G249" s="70">
        <v>1</v>
      </c>
      <c r="H249" s="34">
        <v>2006</v>
      </c>
      <c r="I249" s="33">
        <v>2010</v>
      </c>
      <c r="J249" s="65">
        <v>2031</v>
      </c>
      <c r="K249" s="35">
        <v>30</v>
      </c>
      <c r="L249" s="32">
        <v>0</v>
      </c>
      <c r="M249" s="32">
        <v>0.1</v>
      </c>
      <c r="N249" s="32">
        <v>0.01</v>
      </c>
      <c r="O249" s="32">
        <v>0.89</v>
      </c>
      <c r="P249" s="36">
        <v>0.875</v>
      </c>
      <c r="Q249" s="37">
        <v>0.88249999999999995</v>
      </c>
      <c r="R249" s="38">
        <v>25.454999999999998</v>
      </c>
      <c r="S249" s="39">
        <v>0</v>
      </c>
      <c r="T249" s="39">
        <v>25.454999999999998</v>
      </c>
      <c r="U249" s="39">
        <v>22.4640375</v>
      </c>
      <c r="V249" s="40">
        <v>2.9909625000000011</v>
      </c>
      <c r="W249" s="41">
        <f>IFERROR(Table1[[#This Row],[DC Capex (Inflated)]]/Table1[[#This Row],[Total capital cost Incl subsidies (Inflated)]],0)</f>
        <v>0.88250000000000006</v>
      </c>
      <c r="X249" s="42">
        <f>IFERROR(Table1[[#This Row],[Rates Loan (Inflated)]]/Table1[[#This Row],[Total capital cost Incl subsidies (Inflated)]],0)</f>
        <v>0.11750000000000005</v>
      </c>
      <c r="Y249" s="43">
        <f>IFERROR(Table1[[#This Row],[Subsidies (Uninflated)]]/Table1[[#This Row],[Total capital cost Incl subsidies (Inflated)]],0)</f>
        <v>0</v>
      </c>
      <c r="Z249" s="10"/>
    </row>
    <row r="250" spans="1:26" ht="23.25" x14ac:dyDescent="0.35">
      <c r="A250" s="32" t="s">
        <v>552</v>
      </c>
      <c r="B250" s="56" t="s">
        <v>545</v>
      </c>
      <c r="C250" s="53" t="s">
        <v>546</v>
      </c>
      <c r="D250" s="65" t="s">
        <v>544</v>
      </c>
      <c r="E250" s="65" t="s">
        <v>20</v>
      </c>
      <c r="F250" s="60" t="s">
        <v>26</v>
      </c>
      <c r="G250" s="70">
        <v>5.8823529411764705E-2</v>
      </c>
      <c r="H250" s="34">
        <v>2006</v>
      </c>
      <c r="I250" s="33">
        <v>2015</v>
      </c>
      <c r="J250" s="65">
        <v>2031</v>
      </c>
      <c r="K250" s="35">
        <v>30</v>
      </c>
      <c r="L250" s="32">
        <v>0</v>
      </c>
      <c r="M250" s="32">
        <v>0.1</v>
      </c>
      <c r="N250" s="32">
        <v>0.05</v>
      </c>
      <c r="O250" s="32">
        <v>0.85</v>
      </c>
      <c r="P250" s="36">
        <v>0.875</v>
      </c>
      <c r="Q250" s="37">
        <v>0.86250000000000004</v>
      </c>
      <c r="R250" s="38">
        <v>50.901614705882352</v>
      </c>
      <c r="S250" s="39">
        <v>0</v>
      </c>
      <c r="T250" s="39">
        <v>50.901614705882352</v>
      </c>
      <c r="U250" s="39">
        <v>43.90264268382353</v>
      </c>
      <c r="V250" s="40">
        <v>6.9989720220588207</v>
      </c>
      <c r="W250" s="41">
        <f>IFERROR(Table1[[#This Row],[DC Capex (Inflated)]]/Table1[[#This Row],[Total capital cost Incl subsidies (Inflated)]],0)</f>
        <v>0.86250000000000004</v>
      </c>
      <c r="X250" s="42">
        <f>IFERROR(Table1[[#This Row],[Rates Loan (Inflated)]]/Table1[[#This Row],[Total capital cost Incl subsidies (Inflated)]],0)</f>
        <v>0.13749999999999996</v>
      </c>
      <c r="Y250" s="43">
        <f>IFERROR(Table1[[#This Row],[Subsidies (Uninflated)]]/Table1[[#This Row],[Total capital cost Incl subsidies (Inflated)]],0)</f>
        <v>0</v>
      </c>
      <c r="Z250" s="10"/>
    </row>
    <row r="251" spans="1:26" ht="23.25" x14ac:dyDescent="0.35">
      <c r="A251" s="32" t="s">
        <v>1286</v>
      </c>
      <c r="B251" s="56" t="s">
        <v>545</v>
      </c>
      <c r="C251" s="53" t="s">
        <v>546</v>
      </c>
      <c r="D251" s="65" t="s">
        <v>544</v>
      </c>
      <c r="E251" s="65" t="s">
        <v>20</v>
      </c>
      <c r="F251" s="60" t="s">
        <v>26</v>
      </c>
      <c r="G251" s="70">
        <v>1</v>
      </c>
      <c r="H251" s="34">
        <v>2006</v>
      </c>
      <c r="I251" s="33">
        <v>2016</v>
      </c>
      <c r="J251" s="65">
        <v>2031</v>
      </c>
      <c r="K251" s="35">
        <v>30</v>
      </c>
      <c r="L251" s="32">
        <v>0</v>
      </c>
      <c r="M251" s="32">
        <v>0.1</v>
      </c>
      <c r="N251" s="32">
        <v>0.05</v>
      </c>
      <c r="O251" s="32">
        <v>0.85</v>
      </c>
      <c r="P251" s="36">
        <v>0.875</v>
      </c>
      <c r="Q251" s="37">
        <v>0.86250000000000004</v>
      </c>
      <c r="R251" s="38">
        <v>517.40197000000001</v>
      </c>
      <c r="S251" s="39">
        <v>0</v>
      </c>
      <c r="T251" s="39">
        <v>517.40197000000001</v>
      </c>
      <c r="U251" s="39">
        <v>446.25919912500001</v>
      </c>
      <c r="V251" s="40">
        <v>71.142770874999997</v>
      </c>
      <c r="W251" s="41">
        <f>IFERROR(Table1[[#This Row],[DC Capex (Inflated)]]/Table1[[#This Row],[Total capital cost Incl subsidies (Inflated)]],0)</f>
        <v>0.86250000000000004</v>
      </c>
      <c r="X251" s="42">
        <f>IFERROR(Table1[[#This Row],[Rates Loan (Inflated)]]/Table1[[#This Row],[Total capital cost Incl subsidies (Inflated)]],0)</f>
        <v>0.13749999999999998</v>
      </c>
      <c r="Y251" s="43">
        <f>IFERROR(Table1[[#This Row],[Subsidies (Uninflated)]]/Table1[[#This Row],[Total capital cost Incl subsidies (Inflated)]],0)</f>
        <v>0</v>
      </c>
      <c r="Z251" s="10"/>
    </row>
    <row r="252" spans="1:26" ht="23.25" x14ac:dyDescent="0.35">
      <c r="A252" s="32" t="s">
        <v>634</v>
      </c>
      <c r="B252" s="56" t="s">
        <v>635</v>
      </c>
      <c r="C252" s="53" t="s">
        <v>636</v>
      </c>
      <c r="D252" s="65" t="s">
        <v>544</v>
      </c>
      <c r="E252" s="65" t="s">
        <v>20</v>
      </c>
      <c r="F252" s="60" t="s">
        <v>26</v>
      </c>
      <c r="G252" s="70">
        <v>1</v>
      </c>
      <c r="H252" s="34">
        <v>2006</v>
      </c>
      <c r="I252" s="33">
        <v>2010</v>
      </c>
      <c r="J252" s="65">
        <v>2031</v>
      </c>
      <c r="K252" s="35">
        <v>30</v>
      </c>
      <c r="L252" s="32">
        <v>0</v>
      </c>
      <c r="M252" s="32">
        <v>0.1</v>
      </c>
      <c r="N252" s="32">
        <v>0.01</v>
      </c>
      <c r="O252" s="32">
        <v>0.89</v>
      </c>
      <c r="P252" s="36">
        <v>0.875</v>
      </c>
      <c r="Q252" s="37">
        <v>0.88249999999999995</v>
      </c>
      <c r="R252" s="38">
        <v>35.951999999999998</v>
      </c>
      <c r="S252" s="39">
        <v>0</v>
      </c>
      <c r="T252" s="39">
        <v>35.951999999999998</v>
      </c>
      <c r="U252" s="39">
        <v>31.727639999999994</v>
      </c>
      <c r="V252" s="40">
        <v>4.2243600000000026</v>
      </c>
      <c r="W252" s="41">
        <f>IFERROR(Table1[[#This Row],[DC Capex (Inflated)]]/Table1[[#This Row],[Total capital cost Incl subsidies (Inflated)]],0)</f>
        <v>0.88249999999999984</v>
      </c>
      <c r="X252" s="42">
        <f>IFERROR(Table1[[#This Row],[Rates Loan (Inflated)]]/Table1[[#This Row],[Total capital cost Incl subsidies (Inflated)]],0)</f>
        <v>0.11750000000000008</v>
      </c>
      <c r="Y252" s="43">
        <f>IFERROR(Table1[[#This Row],[Subsidies (Uninflated)]]/Table1[[#This Row],[Total capital cost Incl subsidies (Inflated)]],0)</f>
        <v>0</v>
      </c>
      <c r="Z252" s="10"/>
    </row>
    <row r="253" spans="1:26" ht="23.25" x14ac:dyDescent="0.35">
      <c r="A253" s="32" t="s">
        <v>1241</v>
      </c>
      <c r="B253" s="56" t="s">
        <v>1242</v>
      </c>
      <c r="C253" s="53" t="s">
        <v>561</v>
      </c>
      <c r="D253" s="65" t="s">
        <v>544</v>
      </c>
      <c r="E253" s="65" t="s">
        <v>20</v>
      </c>
      <c r="F253" s="60" t="s">
        <v>26</v>
      </c>
      <c r="G253" s="70">
        <v>1</v>
      </c>
      <c r="H253" s="34">
        <v>2006</v>
      </c>
      <c r="I253" s="33">
        <v>2015</v>
      </c>
      <c r="J253" s="65">
        <v>2031</v>
      </c>
      <c r="K253" s="35">
        <v>30</v>
      </c>
      <c r="L253" s="32">
        <v>0</v>
      </c>
      <c r="M253" s="32">
        <v>0.1</v>
      </c>
      <c r="N253" s="32">
        <v>0.01</v>
      </c>
      <c r="O253" s="32">
        <v>0.89</v>
      </c>
      <c r="P253" s="36">
        <v>0.875</v>
      </c>
      <c r="Q253" s="37">
        <v>0.88249999999999995</v>
      </c>
      <c r="R253" s="38">
        <v>72.022490000000005</v>
      </c>
      <c r="S253" s="39">
        <v>0</v>
      </c>
      <c r="T253" s="39">
        <v>72.022490000000005</v>
      </c>
      <c r="U253" s="39">
        <v>63.559847425000001</v>
      </c>
      <c r="V253" s="40">
        <v>8.4626425750000021</v>
      </c>
      <c r="W253" s="41">
        <f>IFERROR(Table1[[#This Row],[DC Capex (Inflated)]]/Table1[[#This Row],[Total capital cost Incl subsidies (Inflated)]],0)</f>
        <v>0.88249999999999995</v>
      </c>
      <c r="X253" s="42">
        <f>IFERROR(Table1[[#This Row],[Rates Loan (Inflated)]]/Table1[[#This Row],[Total capital cost Incl subsidies (Inflated)]],0)</f>
        <v>0.11750000000000002</v>
      </c>
      <c r="Y253" s="43">
        <f>IFERROR(Table1[[#This Row],[Subsidies (Uninflated)]]/Table1[[#This Row],[Total capital cost Incl subsidies (Inflated)]],0)</f>
        <v>0</v>
      </c>
      <c r="Z253" s="10"/>
    </row>
    <row r="254" spans="1:26" ht="23.25" x14ac:dyDescent="0.35">
      <c r="A254" s="32" t="s">
        <v>589</v>
      </c>
      <c r="B254" s="56" t="s">
        <v>590</v>
      </c>
      <c r="C254" s="53" t="s">
        <v>562</v>
      </c>
      <c r="D254" s="65" t="s">
        <v>544</v>
      </c>
      <c r="E254" s="65" t="s">
        <v>20</v>
      </c>
      <c r="F254" s="60" t="s">
        <v>26</v>
      </c>
      <c r="G254" s="70">
        <v>1</v>
      </c>
      <c r="H254" s="34">
        <v>2006</v>
      </c>
      <c r="I254" s="33">
        <v>2012</v>
      </c>
      <c r="J254" s="65">
        <v>2031</v>
      </c>
      <c r="K254" s="35">
        <v>30</v>
      </c>
      <c r="L254" s="32">
        <v>0</v>
      </c>
      <c r="M254" s="32">
        <v>0.1</v>
      </c>
      <c r="N254" s="32">
        <v>0.01</v>
      </c>
      <c r="O254" s="32">
        <v>0.89</v>
      </c>
      <c r="P254" s="36">
        <v>0.875</v>
      </c>
      <c r="Q254" s="37">
        <v>0.88249999999999995</v>
      </c>
      <c r="R254" s="38">
        <v>10</v>
      </c>
      <c r="S254" s="39">
        <v>0</v>
      </c>
      <c r="T254" s="39">
        <v>10</v>
      </c>
      <c r="U254" s="39">
        <v>8.8249999999999993</v>
      </c>
      <c r="V254" s="40">
        <v>1.1750000000000007</v>
      </c>
      <c r="W254" s="41">
        <f>IFERROR(Table1[[#This Row],[DC Capex (Inflated)]]/Table1[[#This Row],[Total capital cost Incl subsidies (Inflated)]],0)</f>
        <v>0.88249999999999995</v>
      </c>
      <c r="X254" s="42">
        <f>IFERROR(Table1[[#This Row],[Rates Loan (Inflated)]]/Table1[[#This Row],[Total capital cost Incl subsidies (Inflated)]],0)</f>
        <v>0.11750000000000008</v>
      </c>
      <c r="Y254" s="43">
        <f>IFERROR(Table1[[#This Row],[Subsidies (Uninflated)]]/Table1[[#This Row],[Total capital cost Incl subsidies (Inflated)]],0)</f>
        <v>0</v>
      </c>
      <c r="Z254" s="10"/>
    </row>
    <row r="255" spans="1:26" ht="23.25" x14ac:dyDescent="0.35">
      <c r="A255" s="32" t="s">
        <v>1369</v>
      </c>
      <c r="B255" s="56" t="s">
        <v>2366</v>
      </c>
      <c r="C255" s="53"/>
      <c r="D255" s="65" t="s">
        <v>544</v>
      </c>
      <c r="E255" s="65" t="s">
        <v>20</v>
      </c>
      <c r="F255" s="60" t="s">
        <v>26</v>
      </c>
      <c r="G255" s="70">
        <v>1</v>
      </c>
      <c r="H255" s="34">
        <v>2006</v>
      </c>
      <c r="I255" s="33">
        <v>2019</v>
      </c>
      <c r="J255" s="65">
        <v>2031</v>
      </c>
      <c r="K255" s="35">
        <v>30</v>
      </c>
      <c r="L255" s="32">
        <v>0</v>
      </c>
      <c r="M255" s="32">
        <v>0.1</v>
      </c>
      <c r="N255" s="32">
        <v>0</v>
      </c>
      <c r="O255" s="32">
        <v>0.9</v>
      </c>
      <c r="P255" s="36">
        <v>0.88</v>
      </c>
      <c r="Q255" s="37">
        <v>0.89</v>
      </c>
      <c r="R255" s="38">
        <v>601.96352999999999</v>
      </c>
      <c r="S255" s="39">
        <v>0</v>
      </c>
      <c r="T255" s="39">
        <v>601.96352999999999</v>
      </c>
      <c r="U255" s="39">
        <v>535.74754169999994</v>
      </c>
      <c r="V255" s="40">
        <v>66.215988299999992</v>
      </c>
      <c r="W255" s="41">
        <f>IFERROR(Table1[[#This Row],[DC Capex (Inflated)]]/Table1[[#This Row],[Total capital cost Incl subsidies (Inflated)]],0)</f>
        <v>0.8899999999999999</v>
      </c>
      <c r="X255" s="42">
        <f>IFERROR(Table1[[#This Row],[Rates Loan (Inflated)]]/Table1[[#This Row],[Total capital cost Incl subsidies (Inflated)]],0)</f>
        <v>0.10999999999999999</v>
      </c>
      <c r="Y255" s="43">
        <f>IFERROR(Table1[[#This Row],[Subsidies (Uninflated)]]/Table1[[#This Row],[Total capital cost Incl subsidies (Inflated)]],0)</f>
        <v>0</v>
      </c>
      <c r="Z255" s="10"/>
    </row>
    <row r="256" spans="1:26" ht="23.25" x14ac:dyDescent="0.35">
      <c r="A256" s="32" t="s">
        <v>1330</v>
      </c>
      <c r="B256" s="56" t="s">
        <v>2367</v>
      </c>
      <c r="C256" s="53"/>
      <c r="D256" s="65" t="s">
        <v>544</v>
      </c>
      <c r="E256" s="65" t="s">
        <v>20</v>
      </c>
      <c r="F256" s="60" t="s">
        <v>26</v>
      </c>
      <c r="G256" s="70">
        <v>1</v>
      </c>
      <c r="H256" s="34">
        <v>2006</v>
      </c>
      <c r="I256" s="33">
        <v>2020</v>
      </c>
      <c r="J256" s="65">
        <v>2031</v>
      </c>
      <c r="K256" s="35">
        <v>30</v>
      </c>
      <c r="L256" s="32">
        <v>0</v>
      </c>
      <c r="M256" s="32">
        <v>0.1</v>
      </c>
      <c r="N256" s="32">
        <v>0</v>
      </c>
      <c r="O256" s="32">
        <v>0.9</v>
      </c>
      <c r="P256" s="36">
        <v>0.88</v>
      </c>
      <c r="Q256" s="37">
        <v>0.89</v>
      </c>
      <c r="R256" s="38">
        <v>6618.3612299999995</v>
      </c>
      <c r="S256" s="39">
        <v>0</v>
      </c>
      <c r="T256" s="39">
        <v>6618.3612299999995</v>
      </c>
      <c r="U256" s="39">
        <v>5890.3414946999992</v>
      </c>
      <c r="V256" s="40">
        <v>728.01973530000021</v>
      </c>
      <c r="W256" s="41">
        <f>IFERROR(Table1[[#This Row],[DC Capex (Inflated)]]/Table1[[#This Row],[Total capital cost Incl subsidies (Inflated)]],0)</f>
        <v>0.8899999999999999</v>
      </c>
      <c r="X256" s="42">
        <f>IFERROR(Table1[[#This Row],[Rates Loan (Inflated)]]/Table1[[#This Row],[Total capital cost Incl subsidies (Inflated)]],0)</f>
        <v>0.11000000000000004</v>
      </c>
      <c r="Y256" s="43">
        <f>IFERROR(Table1[[#This Row],[Subsidies (Uninflated)]]/Table1[[#This Row],[Total capital cost Incl subsidies (Inflated)]],0)</f>
        <v>0</v>
      </c>
      <c r="Z256" s="10"/>
    </row>
    <row r="257" spans="1:26" ht="23.25" x14ac:dyDescent="0.35">
      <c r="A257" s="32" t="s">
        <v>2376</v>
      </c>
      <c r="B257" s="56" t="s">
        <v>2370</v>
      </c>
      <c r="C257" s="53"/>
      <c r="D257" s="65" t="s">
        <v>544</v>
      </c>
      <c r="E257" s="65" t="s">
        <v>20</v>
      </c>
      <c r="F257" s="60" t="s">
        <v>26</v>
      </c>
      <c r="G257" s="70">
        <v>0.11940000000000001</v>
      </c>
      <c r="H257" s="34">
        <v>2006</v>
      </c>
      <c r="I257" s="33">
        <v>2019</v>
      </c>
      <c r="J257" s="65">
        <v>2031</v>
      </c>
      <c r="K257" s="35">
        <v>20</v>
      </c>
      <c r="L257" s="32">
        <v>0</v>
      </c>
      <c r="M257" s="32">
        <v>0.1</v>
      </c>
      <c r="N257" s="32">
        <v>0</v>
      </c>
      <c r="O257" s="32">
        <v>0.9</v>
      </c>
      <c r="P257" s="36">
        <v>0.88</v>
      </c>
      <c r="Q257" s="37">
        <v>0.89</v>
      </c>
      <c r="R257" s="38">
        <v>46.378398720000007</v>
      </c>
      <c r="S257" s="39">
        <v>12.576710052000001</v>
      </c>
      <c r="T257" s="39">
        <v>33.801688668000004</v>
      </c>
      <c r="U257" s="39">
        <v>30.083502914519997</v>
      </c>
      <c r="V257" s="40">
        <v>3.7181857534799998</v>
      </c>
      <c r="W257" s="41">
        <f>IFERROR(Table1[[#This Row],[DC Capex (Inflated)]]/Table1[[#This Row],[Total capital cost Incl subsidies (Inflated)]],0)</f>
        <v>0.64865333312050999</v>
      </c>
      <c r="X257" s="42">
        <f>IFERROR(Table1[[#This Row],[Rates Loan (Inflated)]]/Table1[[#This Row],[Total capital cost Incl subsidies (Inflated)]],0)</f>
        <v>8.0170636677815835E-2</v>
      </c>
      <c r="Y257" s="43">
        <f>IFERROR(Table1[[#This Row],[Subsidies (Uninflated)]]/Table1[[#This Row],[Total capital cost Incl subsidies (Inflated)]],0)</f>
        <v>0.27117603020167402</v>
      </c>
      <c r="Z257" s="10"/>
    </row>
    <row r="258" spans="1:26" ht="23.25" x14ac:dyDescent="0.35">
      <c r="A258" s="32" t="s">
        <v>1343</v>
      </c>
      <c r="B258" s="56" t="s">
        <v>1337</v>
      </c>
      <c r="C258" s="53"/>
      <c r="D258" s="65" t="s">
        <v>544</v>
      </c>
      <c r="E258" s="65" t="s">
        <v>20</v>
      </c>
      <c r="F258" s="60" t="s">
        <v>26</v>
      </c>
      <c r="G258" s="70">
        <v>0.11940000000000001</v>
      </c>
      <c r="H258" s="34">
        <v>2006</v>
      </c>
      <c r="I258" s="33">
        <v>2021</v>
      </c>
      <c r="J258" s="65">
        <v>2031</v>
      </c>
      <c r="K258" s="35">
        <v>30</v>
      </c>
      <c r="L258" s="32">
        <v>0</v>
      </c>
      <c r="M258" s="32">
        <v>0.30499999999999999</v>
      </c>
      <c r="N258" s="32">
        <v>0</v>
      </c>
      <c r="O258" s="32">
        <v>0.69500000000000006</v>
      </c>
      <c r="P258" s="36">
        <v>0.875</v>
      </c>
      <c r="Q258" s="37">
        <v>0.78500000000000003</v>
      </c>
      <c r="R258" s="38">
        <v>386.99589978599994</v>
      </c>
      <c r="S258" s="39">
        <v>0</v>
      </c>
      <c r="T258" s="39">
        <v>386.99589978599994</v>
      </c>
      <c r="U258" s="39">
        <v>303.79178133200992</v>
      </c>
      <c r="V258" s="40">
        <v>83.204118453989992</v>
      </c>
      <c r="W258" s="41">
        <f>IFERROR(Table1[[#This Row],[DC Capex (Inflated)]]/Table1[[#This Row],[Total capital cost Incl subsidies (Inflated)]],0)</f>
        <v>0.78499999999999992</v>
      </c>
      <c r="X258" s="42">
        <f>IFERROR(Table1[[#This Row],[Rates Loan (Inflated)]]/Table1[[#This Row],[Total capital cost Incl subsidies (Inflated)]],0)</f>
        <v>0.21500000000000002</v>
      </c>
      <c r="Y258" s="43">
        <f>IFERROR(Table1[[#This Row],[Subsidies (Uninflated)]]/Table1[[#This Row],[Total capital cost Incl subsidies (Inflated)]],0)</f>
        <v>0</v>
      </c>
      <c r="Z258" s="10"/>
    </row>
    <row r="259" spans="1:26" ht="23.25" x14ac:dyDescent="0.35">
      <c r="A259" s="32" t="s">
        <v>1325</v>
      </c>
      <c r="B259" s="56" t="s">
        <v>2401</v>
      </c>
      <c r="C259" s="53"/>
      <c r="D259" s="65" t="s">
        <v>544</v>
      </c>
      <c r="E259" s="65" t="s">
        <v>20</v>
      </c>
      <c r="F259" s="60" t="s">
        <v>26</v>
      </c>
      <c r="G259" s="70">
        <v>1</v>
      </c>
      <c r="H259" s="34">
        <v>2006</v>
      </c>
      <c r="I259" s="33">
        <v>2019</v>
      </c>
      <c r="J259" s="65">
        <v>2031</v>
      </c>
      <c r="K259" s="35">
        <v>30</v>
      </c>
      <c r="L259" s="32">
        <v>0</v>
      </c>
      <c r="M259" s="32">
        <v>0.505</v>
      </c>
      <c r="N259" s="32">
        <v>7.0000000000000007E-2</v>
      </c>
      <c r="O259" s="32">
        <v>0.42499999999999993</v>
      </c>
      <c r="P259" s="36">
        <v>0.63</v>
      </c>
      <c r="Q259" s="37">
        <v>0.52749999999999997</v>
      </c>
      <c r="R259" s="38">
        <v>1414.3811699999999</v>
      </c>
      <c r="S259" s="39">
        <v>65.263400000000004</v>
      </c>
      <c r="T259" s="39">
        <v>1349.1177699999998</v>
      </c>
      <c r="U259" s="39">
        <v>711.65962367499992</v>
      </c>
      <c r="V259" s="40">
        <v>637.45814632500003</v>
      </c>
      <c r="W259" s="41">
        <f>IFERROR(Table1[[#This Row],[DC Capex (Inflated)]]/Table1[[#This Row],[Total capital cost Incl subsidies (Inflated)]],0)</f>
        <v>0.50315971307437579</v>
      </c>
      <c r="X259" s="42">
        <f>IFERROR(Table1[[#This Row],[Rates Loan (Inflated)]]/Table1[[#This Row],[Total capital cost Incl subsidies (Inflated)]],0)</f>
        <v>0.45069756289600493</v>
      </c>
      <c r="Y259" s="43">
        <f>IFERROR(Table1[[#This Row],[Subsidies (Uninflated)]]/Table1[[#This Row],[Total capital cost Incl subsidies (Inflated)]],0)</f>
        <v>4.6142724029619261E-2</v>
      </c>
      <c r="Z259" s="10"/>
    </row>
    <row r="260" spans="1:26" ht="23.25" x14ac:dyDescent="0.35">
      <c r="A260" s="32" t="s">
        <v>1792</v>
      </c>
      <c r="B260" s="56" t="s">
        <v>2408</v>
      </c>
      <c r="C260" s="53"/>
      <c r="D260" s="65" t="s">
        <v>544</v>
      </c>
      <c r="E260" s="65" t="s">
        <v>20</v>
      </c>
      <c r="F260" s="60" t="s">
        <v>26</v>
      </c>
      <c r="G260" s="70">
        <v>1</v>
      </c>
      <c r="H260" s="34">
        <v>2006</v>
      </c>
      <c r="I260" s="33">
        <v>2019</v>
      </c>
      <c r="J260" s="65">
        <v>2031</v>
      </c>
      <c r="K260" s="35">
        <v>5</v>
      </c>
      <c r="L260" s="32">
        <v>0</v>
      </c>
      <c r="M260" s="32">
        <v>0.1</v>
      </c>
      <c r="N260" s="32">
        <v>0</v>
      </c>
      <c r="O260" s="32">
        <v>0.9</v>
      </c>
      <c r="P260" s="36">
        <v>0.88</v>
      </c>
      <c r="Q260" s="37">
        <v>0.89</v>
      </c>
      <c r="R260" s="38">
        <v>2029.54198</v>
      </c>
      <c r="S260" s="39">
        <v>0</v>
      </c>
      <c r="T260" s="39">
        <v>2029.54198</v>
      </c>
      <c r="U260" s="39">
        <v>1806.2923622000001</v>
      </c>
      <c r="V260" s="40">
        <v>223.24961779999987</v>
      </c>
      <c r="W260" s="41">
        <f>IFERROR(Table1[[#This Row],[DC Capex (Inflated)]]/Table1[[#This Row],[Total capital cost Incl subsidies (Inflated)]],0)</f>
        <v>0.89</v>
      </c>
      <c r="X260" s="42">
        <f>IFERROR(Table1[[#This Row],[Rates Loan (Inflated)]]/Table1[[#This Row],[Total capital cost Incl subsidies (Inflated)]],0)</f>
        <v>0.10999999999999993</v>
      </c>
      <c r="Y260" s="43">
        <f>IFERROR(Table1[[#This Row],[Subsidies (Uninflated)]]/Table1[[#This Row],[Total capital cost Incl subsidies (Inflated)]],0)</f>
        <v>0</v>
      </c>
      <c r="Z260" s="10"/>
    </row>
    <row r="261" spans="1:26" ht="23.25" x14ac:dyDescent="0.35">
      <c r="A261" s="32" t="s">
        <v>1788</v>
      </c>
      <c r="B261" s="56" t="s">
        <v>2410</v>
      </c>
      <c r="C261" s="53"/>
      <c r="D261" s="65" t="s">
        <v>544</v>
      </c>
      <c r="E261" s="65" t="s">
        <v>20</v>
      </c>
      <c r="F261" s="60" t="s">
        <v>26</v>
      </c>
      <c r="G261" s="70">
        <v>1</v>
      </c>
      <c r="H261" s="34">
        <v>2006</v>
      </c>
      <c r="I261" s="33">
        <v>2019</v>
      </c>
      <c r="J261" s="65">
        <v>2031</v>
      </c>
      <c r="K261" s="35">
        <v>30</v>
      </c>
      <c r="L261" s="32">
        <v>0</v>
      </c>
      <c r="M261" s="32">
        <v>0.1</v>
      </c>
      <c r="N261" s="32">
        <v>0</v>
      </c>
      <c r="O261" s="32">
        <v>0.9</v>
      </c>
      <c r="P261" s="36">
        <v>0.88</v>
      </c>
      <c r="Q261" s="37">
        <v>0.89</v>
      </c>
      <c r="R261" s="38">
        <v>623.91989999999998</v>
      </c>
      <c r="S261" s="39">
        <v>0</v>
      </c>
      <c r="T261" s="39">
        <v>623.91989999999998</v>
      </c>
      <c r="U261" s="39">
        <v>555.28871099999992</v>
      </c>
      <c r="V261" s="40">
        <v>68.631188999999978</v>
      </c>
      <c r="W261" s="41">
        <f>IFERROR(Table1[[#This Row],[DC Capex (Inflated)]]/Table1[[#This Row],[Total capital cost Incl subsidies (Inflated)]],0)</f>
        <v>0.8899999999999999</v>
      </c>
      <c r="X261" s="42">
        <f>IFERROR(Table1[[#This Row],[Rates Loan (Inflated)]]/Table1[[#This Row],[Total capital cost Incl subsidies (Inflated)]],0)</f>
        <v>0.10999999999999997</v>
      </c>
      <c r="Y261" s="43">
        <f>IFERROR(Table1[[#This Row],[Subsidies (Uninflated)]]/Table1[[#This Row],[Total capital cost Incl subsidies (Inflated)]],0)</f>
        <v>0</v>
      </c>
      <c r="Z261" s="10"/>
    </row>
    <row r="262" spans="1:26" ht="23.25" x14ac:dyDescent="0.35">
      <c r="A262" s="32" t="s">
        <v>1977</v>
      </c>
      <c r="B262" s="56" t="s">
        <v>1333</v>
      </c>
      <c r="C262" s="53" t="s">
        <v>1321</v>
      </c>
      <c r="D262" s="65" t="s">
        <v>544</v>
      </c>
      <c r="E262" s="65" t="s">
        <v>20</v>
      </c>
      <c r="F262" s="60" t="s">
        <v>26</v>
      </c>
      <c r="G262" s="70">
        <v>1</v>
      </c>
      <c r="H262" s="34">
        <v>2006</v>
      </c>
      <c r="I262" s="33">
        <v>2021</v>
      </c>
      <c r="J262" s="65">
        <v>2034</v>
      </c>
      <c r="K262" s="35">
        <v>30</v>
      </c>
      <c r="L262" s="32">
        <v>0</v>
      </c>
      <c r="M262" s="32">
        <v>0.1</v>
      </c>
      <c r="N262" s="32">
        <v>0</v>
      </c>
      <c r="O262" s="32">
        <v>0.9</v>
      </c>
      <c r="P262" s="36">
        <v>0.875</v>
      </c>
      <c r="Q262" s="37">
        <v>0.88749999999999996</v>
      </c>
      <c r="R262" s="38">
        <v>2936.2051500000002</v>
      </c>
      <c r="S262" s="39">
        <v>0</v>
      </c>
      <c r="T262" s="39">
        <v>2936.2051500000002</v>
      </c>
      <c r="U262" s="39">
        <v>2605.8820706250003</v>
      </c>
      <c r="V262" s="40">
        <v>330.32307937500013</v>
      </c>
      <c r="W262" s="41">
        <f>IFERROR(Table1[[#This Row],[DC Capex (Inflated)]]/Table1[[#This Row],[Total capital cost Incl subsidies (Inflated)]],0)</f>
        <v>0.88750000000000007</v>
      </c>
      <c r="X262" s="42">
        <f>IFERROR(Table1[[#This Row],[Rates Loan (Inflated)]]/Table1[[#This Row],[Total capital cost Incl subsidies (Inflated)]],0)</f>
        <v>0.11250000000000003</v>
      </c>
      <c r="Y262" s="43">
        <f>IFERROR(Table1[[#This Row],[Subsidies (Uninflated)]]/Table1[[#This Row],[Total capital cost Incl subsidies (Inflated)]],0)</f>
        <v>0</v>
      </c>
      <c r="Z262" s="10"/>
    </row>
    <row r="263" spans="1:26" ht="23.25" x14ac:dyDescent="0.35">
      <c r="A263" s="32" t="s">
        <v>1978</v>
      </c>
      <c r="B263" s="56" t="s">
        <v>1335</v>
      </c>
      <c r="C263" s="53" t="s">
        <v>1321</v>
      </c>
      <c r="D263" s="65" t="s">
        <v>544</v>
      </c>
      <c r="E263" s="65" t="s">
        <v>20</v>
      </c>
      <c r="F263" s="60" t="s">
        <v>26</v>
      </c>
      <c r="G263" s="70">
        <v>1</v>
      </c>
      <c r="H263" s="34">
        <v>2006</v>
      </c>
      <c r="I263" s="33">
        <v>2021</v>
      </c>
      <c r="J263" s="65">
        <v>2034</v>
      </c>
      <c r="K263" s="35">
        <v>30</v>
      </c>
      <c r="L263" s="32">
        <v>0</v>
      </c>
      <c r="M263" s="32">
        <v>0.1</v>
      </c>
      <c r="N263" s="32">
        <v>0</v>
      </c>
      <c r="O263" s="32">
        <v>0.9</v>
      </c>
      <c r="P263" s="36">
        <v>0.875</v>
      </c>
      <c r="Q263" s="37">
        <v>0.88749999999999996</v>
      </c>
      <c r="R263" s="38">
        <v>7918.2817299999997</v>
      </c>
      <c r="S263" s="39">
        <v>912</v>
      </c>
      <c r="T263" s="39">
        <v>7006.2817299999988</v>
      </c>
      <c r="U263" s="39">
        <v>6218.075035375</v>
      </c>
      <c r="V263" s="40">
        <v>788.20669462500018</v>
      </c>
      <c r="W263" s="41">
        <f>IFERROR(Table1[[#This Row],[DC Capex (Inflated)]]/Table1[[#This Row],[Total capital cost Incl subsidies (Inflated)]],0)</f>
        <v>0.78528085352363441</v>
      </c>
      <c r="X263" s="42">
        <f>IFERROR(Table1[[#This Row],[Rates Loan (Inflated)]]/Table1[[#This Row],[Total capital cost Incl subsidies (Inflated)]],0)</f>
        <v>9.9542643404404385E-2</v>
      </c>
      <c r="Y263" s="43">
        <f>IFERROR(Table1[[#This Row],[Subsidies (Uninflated)]]/Table1[[#This Row],[Total capital cost Incl subsidies (Inflated)]],0)</f>
        <v>0.1151765030719613</v>
      </c>
      <c r="Z263" s="10"/>
    </row>
    <row r="264" spans="1:26" ht="23.25" x14ac:dyDescent="0.35">
      <c r="A264" s="32" t="s">
        <v>1979</v>
      </c>
      <c r="B264" s="56" t="s">
        <v>1332</v>
      </c>
      <c r="C264" s="53" t="s">
        <v>1321</v>
      </c>
      <c r="D264" s="65" t="s">
        <v>544</v>
      </c>
      <c r="E264" s="65" t="s">
        <v>20</v>
      </c>
      <c r="F264" s="60" t="s">
        <v>26</v>
      </c>
      <c r="G264" s="70">
        <v>1</v>
      </c>
      <c r="H264" s="34">
        <v>2006</v>
      </c>
      <c r="I264" s="33">
        <v>2021</v>
      </c>
      <c r="J264" s="65">
        <v>2034</v>
      </c>
      <c r="K264" s="35">
        <v>30</v>
      </c>
      <c r="L264" s="32">
        <v>0</v>
      </c>
      <c r="M264" s="32">
        <v>0.1</v>
      </c>
      <c r="N264" s="32">
        <v>0</v>
      </c>
      <c r="O264" s="32">
        <v>0.9</v>
      </c>
      <c r="P264" s="36">
        <v>0.875</v>
      </c>
      <c r="Q264" s="37">
        <v>0.88749999999999996</v>
      </c>
      <c r="R264" s="38">
        <v>3293.2551005632004</v>
      </c>
      <c r="S264" s="39">
        <v>0</v>
      </c>
      <c r="T264" s="39">
        <v>3293.2551005632004</v>
      </c>
      <c r="U264" s="39">
        <v>2922.7639017498404</v>
      </c>
      <c r="V264" s="40">
        <v>370.49119881336026</v>
      </c>
      <c r="W264" s="41">
        <f>IFERROR(Table1[[#This Row],[DC Capex (Inflated)]]/Table1[[#This Row],[Total capital cost Incl subsidies (Inflated)]],0)</f>
        <v>0.88750000000000007</v>
      </c>
      <c r="X264" s="42">
        <f>IFERROR(Table1[[#This Row],[Rates Loan (Inflated)]]/Table1[[#This Row],[Total capital cost Incl subsidies (Inflated)]],0)</f>
        <v>0.11250000000000007</v>
      </c>
      <c r="Y264" s="43">
        <f>IFERROR(Table1[[#This Row],[Subsidies (Uninflated)]]/Table1[[#This Row],[Total capital cost Incl subsidies (Inflated)]],0)</f>
        <v>0</v>
      </c>
      <c r="Z264" s="10"/>
    </row>
    <row r="265" spans="1:26" ht="23.25" x14ac:dyDescent="0.35">
      <c r="A265" s="32" t="s">
        <v>2091</v>
      </c>
      <c r="B265" s="56" t="s">
        <v>1353</v>
      </c>
      <c r="C265" s="53" t="s">
        <v>1354</v>
      </c>
      <c r="D265" s="65" t="s">
        <v>544</v>
      </c>
      <c r="E265" s="65" t="s">
        <v>20</v>
      </c>
      <c r="F265" s="60" t="s">
        <v>26</v>
      </c>
      <c r="G265" s="70">
        <v>0.11940000000000001</v>
      </c>
      <c r="H265" s="34">
        <v>2006</v>
      </c>
      <c r="I265" s="33">
        <v>2021</v>
      </c>
      <c r="J265" s="65">
        <v>2034</v>
      </c>
      <c r="K265" s="35">
        <v>30</v>
      </c>
      <c r="L265" s="32">
        <v>0</v>
      </c>
      <c r="M265" s="32">
        <v>0.1</v>
      </c>
      <c r="N265" s="32">
        <v>0</v>
      </c>
      <c r="O265" s="32">
        <v>0.9</v>
      </c>
      <c r="P265" s="36">
        <v>0.875</v>
      </c>
      <c r="Q265" s="37">
        <v>0.88749999999999996</v>
      </c>
      <c r="R265" s="38">
        <v>1306.143113535617</v>
      </c>
      <c r="S265" s="39">
        <v>0</v>
      </c>
      <c r="T265" s="39">
        <v>1306.143113535617</v>
      </c>
      <c r="U265" s="39">
        <v>1159.20201326286</v>
      </c>
      <c r="V265" s="40">
        <v>146.94110027275696</v>
      </c>
      <c r="W265" s="41">
        <f>IFERROR(Table1[[#This Row],[DC Capex (Inflated)]]/Table1[[#This Row],[Total capital cost Incl subsidies (Inflated)]],0)</f>
        <v>0.88749999999999996</v>
      </c>
      <c r="X265" s="42">
        <f>IFERROR(Table1[[#This Row],[Rates Loan (Inflated)]]/Table1[[#This Row],[Total capital cost Incl subsidies (Inflated)]],0)</f>
        <v>0.11250000000000003</v>
      </c>
      <c r="Y265" s="43">
        <f>IFERROR(Table1[[#This Row],[Subsidies (Uninflated)]]/Table1[[#This Row],[Total capital cost Incl subsidies (Inflated)]],0)</f>
        <v>0</v>
      </c>
      <c r="Z265" s="10"/>
    </row>
    <row r="266" spans="1:26" ht="23.25" x14ac:dyDescent="0.35">
      <c r="A266" s="32" t="s">
        <v>2219</v>
      </c>
      <c r="B266" s="56" t="s">
        <v>1370</v>
      </c>
      <c r="C266" s="53" t="s">
        <v>1321</v>
      </c>
      <c r="D266" s="65" t="s">
        <v>544</v>
      </c>
      <c r="E266" s="65" t="s">
        <v>20</v>
      </c>
      <c r="F266" s="60" t="s">
        <v>26</v>
      </c>
      <c r="G266" s="70">
        <v>1</v>
      </c>
      <c r="H266" s="34">
        <v>2006</v>
      </c>
      <c r="I266" s="33">
        <v>2025</v>
      </c>
      <c r="J266" s="65">
        <v>2034</v>
      </c>
      <c r="K266" s="35">
        <v>30</v>
      </c>
      <c r="L266" s="32">
        <v>0</v>
      </c>
      <c r="M266" s="32">
        <v>0.1</v>
      </c>
      <c r="N266" s="32">
        <v>0</v>
      </c>
      <c r="O266" s="32">
        <v>0.9</v>
      </c>
      <c r="P266" s="36">
        <v>0.875</v>
      </c>
      <c r="Q266" s="37">
        <v>0.88749999999999996</v>
      </c>
      <c r="R266" s="38">
        <v>2088.2452499999999</v>
      </c>
      <c r="S266" s="39">
        <v>0</v>
      </c>
      <c r="T266" s="39">
        <v>2088.2452499999999</v>
      </c>
      <c r="U266" s="39">
        <v>1853.3176593749999</v>
      </c>
      <c r="V266" s="40">
        <v>234.92759062499999</v>
      </c>
      <c r="W266" s="41">
        <f>IFERROR(Table1[[#This Row],[DC Capex (Inflated)]]/Table1[[#This Row],[Total capital cost Incl subsidies (Inflated)]],0)</f>
        <v>0.88749999999999996</v>
      </c>
      <c r="X266" s="42">
        <f>IFERROR(Table1[[#This Row],[Rates Loan (Inflated)]]/Table1[[#This Row],[Total capital cost Incl subsidies (Inflated)]],0)</f>
        <v>0.1125</v>
      </c>
      <c r="Y266" s="43">
        <f>IFERROR(Table1[[#This Row],[Subsidies (Uninflated)]]/Table1[[#This Row],[Total capital cost Incl subsidies (Inflated)]],0)</f>
        <v>0</v>
      </c>
      <c r="Z266" s="10"/>
    </row>
    <row r="267" spans="1:26" ht="46.5" x14ac:dyDescent="0.35">
      <c r="A267" s="32" t="s">
        <v>2058</v>
      </c>
      <c r="B267" s="56" t="s">
        <v>2052</v>
      </c>
      <c r="C267" s="53"/>
      <c r="D267" s="65" t="s">
        <v>544</v>
      </c>
      <c r="E267" s="65" t="s">
        <v>20</v>
      </c>
      <c r="F267" s="60" t="s">
        <v>26</v>
      </c>
      <c r="G267" s="70">
        <v>0.11940000000000001</v>
      </c>
      <c r="H267" s="34">
        <v>2006</v>
      </c>
      <c r="I267" s="33">
        <v>2025</v>
      </c>
      <c r="J267" s="65">
        <v>2034</v>
      </c>
      <c r="K267" s="35">
        <v>30</v>
      </c>
      <c r="L267" s="32">
        <v>0</v>
      </c>
      <c r="M267" s="32">
        <v>0.30499999999999999</v>
      </c>
      <c r="N267" s="32">
        <v>0</v>
      </c>
      <c r="O267" s="32">
        <v>0.69500000000000006</v>
      </c>
      <c r="P267" s="36">
        <v>0.63</v>
      </c>
      <c r="Q267" s="37">
        <v>0.66250000000000009</v>
      </c>
      <c r="R267" s="38">
        <v>2099.8101626357902</v>
      </c>
      <c r="S267" s="39">
        <v>0</v>
      </c>
      <c r="T267" s="39">
        <v>2099.8101626357902</v>
      </c>
      <c r="U267" s="39">
        <v>1391.1242327462112</v>
      </c>
      <c r="V267" s="40">
        <v>708.68592988957903</v>
      </c>
      <c r="W267" s="41">
        <f>IFERROR(Table1[[#This Row],[DC Capex (Inflated)]]/Table1[[#This Row],[Total capital cost Incl subsidies (Inflated)]],0)</f>
        <v>0.66250000000000009</v>
      </c>
      <c r="X267" s="42">
        <f>IFERROR(Table1[[#This Row],[Rates Loan (Inflated)]]/Table1[[#This Row],[Total capital cost Incl subsidies (Inflated)]],0)</f>
        <v>0.33749999999999991</v>
      </c>
      <c r="Y267" s="43">
        <f>IFERROR(Table1[[#This Row],[Subsidies (Uninflated)]]/Table1[[#This Row],[Total capital cost Incl subsidies (Inflated)]],0)</f>
        <v>0</v>
      </c>
      <c r="Z267" s="10"/>
    </row>
    <row r="268" spans="1:26" ht="23.25" x14ac:dyDescent="0.35">
      <c r="A268" s="32" t="s">
        <v>2022</v>
      </c>
      <c r="B268" s="56" t="s">
        <v>2018</v>
      </c>
      <c r="C268" s="53"/>
      <c r="D268" s="65" t="s">
        <v>544</v>
      </c>
      <c r="E268" s="65" t="s">
        <v>20</v>
      </c>
      <c r="F268" s="60" t="s">
        <v>26</v>
      </c>
      <c r="G268" s="70">
        <v>7.2999999999999995E-2</v>
      </c>
      <c r="H268" s="34">
        <v>2006</v>
      </c>
      <c r="I268" s="33">
        <v>2028</v>
      </c>
      <c r="J268" s="65">
        <v>2034</v>
      </c>
      <c r="K268" s="35">
        <v>30</v>
      </c>
      <c r="L268" s="32">
        <v>0.05</v>
      </c>
      <c r="M268" s="32">
        <v>0.505</v>
      </c>
      <c r="N268" s="32">
        <v>0</v>
      </c>
      <c r="O268" s="32">
        <v>0.44500000000000001</v>
      </c>
      <c r="P268" s="36">
        <v>0.63</v>
      </c>
      <c r="Q268" s="37">
        <v>0.53749999999999998</v>
      </c>
      <c r="R268" s="38">
        <v>4509.3204690008624</v>
      </c>
      <c r="S268" s="39">
        <v>0</v>
      </c>
      <c r="T268" s="39">
        <v>4509.3204690008624</v>
      </c>
      <c r="U268" s="39">
        <v>2423.759752087964</v>
      </c>
      <c r="V268" s="40">
        <v>2085.5607169128994</v>
      </c>
      <c r="W268" s="41">
        <f>IFERROR(Table1[[#This Row],[DC Capex (Inflated)]]/Table1[[#This Row],[Total capital cost Incl subsidies (Inflated)]],0)</f>
        <v>0.53750000000000009</v>
      </c>
      <c r="X268" s="42">
        <f>IFERROR(Table1[[#This Row],[Rates Loan (Inflated)]]/Table1[[#This Row],[Total capital cost Incl subsidies (Inflated)]],0)</f>
        <v>0.46250000000000013</v>
      </c>
      <c r="Y268" s="43">
        <f>IFERROR(Table1[[#This Row],[Subsidies (Uninflated)]]/Table1[[#This Row],[Total capital cost Incl subsidies (Inflated)]],0)</f>
        <v>0</v>
      </c>
      <c r="Z268" s="10"/>
    </row>
    <row r="269" spans="1:26" ht="23.25" x14ac:dyDescent="0.35">
      <c r="A269" s="32" t="s">
        <v>1334</v>
      </c>
      <c r="B269" s="56" t="s">
        <v>2580</v>
      </c>
      <c r="C269" s="53"/>
      <c r="D269" s="65" t="s">
        <v>544</v>
      </c>
      <c r="E269" s="65" t="s">
        <v>20</v>
      </c>
      <c r="F269" s="60" t="s">
        <v>26</v>
      </c>
      <c r="G269" s="70">
        <v>1</v>
      </c>
      <c r="H269" s="34">
        <v>2006</v>
      </c>
      <c r="I269" s="33">
        <v>2020</v>
      </c>
      <c r="J269" s="65">
        <v>2031</v>
      </c>
      <c r="K269" s="35">
        <v>30</v>
      </c>
      <c r="L269" s="32">
        <v>0</v>
      </c>
      <c r="M269" s="32">
        <v>0.1</v>
      </c>
      <c r="N269" s="32">
        <v>0</v>
      </c>
      <c r="O269" s="32">
        <v>0.9</v>
      </c>
      <c r="P269" s="36">
        <v>0.88</v>
      </c>
      <c r="Q269" s="37">
        <v>0.89</v>
      </c>
      <c r="R269" s="38">
        <v>441.46884999999997</v>
      </c>
      <c r="S269" s="39">
        <v>0</v>
      </c>
      <c r="T269" s="39">
        <v>441.46884999999997</v>
      </c>
      <c r="U269" s="39">
        <v>392.90727649999997</v>
      </c>
      <c r="V269" s="40">
        <v>48.561573500000009</v>
      </c>
      <c r="W269" s="41">
        <f>IFERROR(Table1[[#This Row],[DC Capex (Inflated)]]/Table1[[#This Row],[Total capital cost Incl subsidies (Inflated)]],0)</f>
        <v>0.89</v>
      </c>
      <c r="X269" s="42">
        <f>IFERROR(Table1[[#This Row],[Rates Loan (Inflated)]]/Table1[[#This Row],[Total capital cost Incl subsidies (Inflated)]],0)</f>
        <v>0.11000000000000003</v>
      </c>
      <c r="Y269" s="43">
        <f>IFERROR(Table1[[#This Row],[Subsidies (Uninflated)]]/Table1[[#This Row],[Total capital cost Incl subsidies (Inflated)]],0)</f>
        <v>0</v>
      </c>
      <c r="Z269" s="10"/>
    </row>
    <row r="270" spans="1:26" ht="23.25" x14ac:dyDescent="0.35">
      <c r="A270" s="32" t="s">
        <v>1828</v>
      </c>
      <c r="B270" s="56" t="s">
        <v>1755</v>
      </c>
      <c r="C270" s="53"/>
      <c r="D270" s="65" t="s">
        <v>544</v>
      </c>
      <c r="E270" s="65" t="s">
        <v>20</v>
      </c>
      <c r="F270" s="60" t="s">
        <v>26</v>
      </c>
      <c r="G270" s="70">
        <v>0.11940000000000001</v>
      </c>
      <c r="H270" s="34">
        <v>2006</v>
      </c>
      <c r="I270" s="33">
        <v>2019</v>
      </c>
      <c r="J270" s="65">
        <v>2031</v>
      </c>
      <c r="K270" s="35">
        <v>25</v>
      </c>
      <c r="L270" s="32">
        <v>0</v>
      </c>
      <c r="M270" s="32">
        <v>0.1</v>
      </c>
      <c r="N270" s="32">
        <v>0</v>
      </c>
      <c r="O270" s="32">
        <v>0.9</v>
      </c>
      <c r="P270" s="36">
        <v>0.88</v>
      </c>
      <c r="Q270" s="37">
        <v>0.89</v>
      </c>
      <c r="R270" s="38">
        <v>55.220022450000002</v>
      </c>
      <c r="S270" s="39">
        <v>0</v>
      </c>
      <c r="T270" s="39">
        <v>55.220022450000002</v>
      </c>
      <c r="U270" s="39">
        <v>49.145819980500008</v>
      </c>
      <c r="V270" s="40">
        <v>6.0742024694999976</v>
      </c>
      <c r="W270" s="41">
        <f>IFERROR(Table1[[#This Row],[DC Capex (Inflated)]]/Table1[[#This Row],[Total capital cost Incl subsidies (Inflated)]],0)</f>
        <v>0.89000000000000012</v>
      </c>
      <c r="X270" s="42">
        <f>IFERROR(Table1[[#This Row],[Rates Loan (Inflated)]]/Table1[[#This Row],[Total capital cost Incl subsidies (Inflated)]],0)</f>
        <v>0.10999999999999996</v>
      </c>
      <c r="Y270" s="43">
        <f>IFERROR(Table1[[#This Row],[Subsidies (Uninflated)]]/Table1[[#This Row],[Total capital cost Incl subsidies (Inflated)]],0)</f>
        <v>0</v>
      </c>
      <c r="Z270" s="10"/>
    </row>
    <row r="271" spans="1:26" ht="23.25" x14ac:dyDescent="0.35">
      <c r="A271" s="32" t="s">
        <v>1829</v>
      </c>
      <c r="B271" s="56" t="s">
        <v>1756</v>
      </c>
      <c r="C271" s="53"/>
      <c r="D271" s="65" t="s">
        <v>544</v>
      </c>
      <c r="E271" s="65" t="s">
        <v>20</v>
      </c>
      <c r="F271" s="60" t="s">
        <v>26</v>
      </c>
      <c r="G271" s="70">
        <v>0.11940000000000001</v>
      </c>
      <c r="H271" s="34">
        <v>2006</v>
      </c>
      <c r="I271" s="33">
        <v>2020</v>
      </c>
      <c r="J271" s="65">
        <v>2031</v>
      </c>
      <c r="K271" s="35">
        <v>25</v>
      </c>
      <c r="L271" s="32">
        <v>0</v>
      </c>
      <c r="M271" s="32">
        <v>0.1</v>
      </c>
      <c r="N271" s="32">
        <v>0</v>
      </c>
      <c r="O271" s="32">
        <v>0.9</v>
      </c>
      <c r="P271" s="36">
        <v>0.88</v>
      </c>
      <c r="Q271" s="37">
        <v>0.89</v>
      </c>
      <c r="R271" s="38">
        <v>1.0149000000000002E-2</v>
      </c>
      <c r="S271" s="39">
        <v>0</v>
      </c>
      <c r="T271" s="39">
        <v>1.0149000000000002E-2</v>
      </c>
      <c r="U271" s="39">
        <v>9.0326100000000017E-3</v>
      </c>
      <c r="V271" s="40">
        <v>1.1163900000000001E-3</v>
      </c>
      <c r="W271" s="41">
        <f>IFERROR(Table1[[#This Row],[DC Capex (Inflated)]]/Table1[[#This Row],[Total capital cost Incl subsidies (Inflated)]],0)</f>
        <v>0.89</v>
      </c>
      <c r="X271" s="42">
        <f>IFERROR(Table1[[#This Row],[Rates Loan (Inflated)]]/Table1[[#This Row],[Total capital cost Incl subsidies (Inflated)]],0)</f>
        <v>0.10999999999999999</v>
      </c>
      <c r="Y271" s="43">
        <f>IFERROR(Table1[[#This Row],[Subsidies (Uninflated)]]/Table1[[#This Row],[Total capital cost Incl subsidies (Inflated)]],0)</f>
        <v>0</v>
      </c>
      <c r="Z271" s="10"/>
    </row>
    <row r="272" spans="1:26" ht="23.25" x14ac:dyDescent="0.35">
      <c r="A272" s="32" t="s">
        <v>1360</v>
      </c>
      <c r="B272" s="56" t="s">
        <v>1930</v>
      </c>
      <c r="C272" s="53"/>
      <c r="D272" s="65" t="s">
        <v>544</v>
      </c>
      <c r="E272" s="65" t="s">
        <v>20</v>
      </c>
      <c r="F272" s="60" t="s">
        <v>26</v>
      </c>
      <c r="G272" s="70">
        <v>0.11940000000000001</v>
      </c>
      <c r="H272" s="34">
        <v>2006</v>
      </c>
      <c r="I272" s="33">
        <v>2019</v>
      </c>
      <c r="J272" s="65">
        <v>2031</v>
      </c>
      <c r="K272" s="35">
        <v>20</v>
      </c>
      <c r="L272" s="32">
        <v>0</v>
      </c>
      <c r="M272" s="32">
        <v>0.1</v>
      </c>
      <c r="N272" s="32">
        <v>0</v>
      </c>
      <c r="O272" s="32">
        <v>0.9</v>
      </c>
      <c r="P272" s="36">
        <v>0.88</v>
      </c>
      <c r="Q272" s="37">
        <v>0.89</v>
      </c>
      <c r="R272" s="38">
        <v>3.3005742000000002</v>
      </c>
      <c r="S272" s="39">
        <v>0</v>
      </c>
      <c r="T272" s="39">
        <v>3.3005742000000002</v>
      </c>
      <c r="U272" s="39">
        <v>2.9375110380000002</v>
      </c>
      <c r="V272" s="40">
        <v>0.36306316199999999</v>
      </c>
      <c r="W272" s="41">
        <f>IFERROR(Table1[[#This Row],[DC Capex (Inflated)]]/Table1[[#This Row],[Total capital cost Incl subsidies (Inflated)]],0)</f>
        <v>0.89</v>
      </c>
      <c r="X272" s="42">
        <f>IFERROR(Table1[[#This Row],[Rates Loan (Inflated)]]/Table1[[#This Row],[Total capital cost Incl subsidies (Inflated)]],0)</f>
        <v>0.10999999999999999</v>
      </c>
      <c r="Y272" s="43">
        <f>IFERROR(Table1[[#This Row],[Subsidies (Uninflated)]]/Table1[[#This Row],[Total capital cost Incl subsidies (Inflated)]],0)</f>
        <v>0</v>
      </c>
      <c r="Z272" s="10"/>
    </row>
    <row r="273" spans="1:26" ht="23.25" x14ac:dyDescent="0.35">
      <c r="A273" s="32" t="s">
        <v>1830</v>
      </c>
      <c r="B273" s="56" t="s">
        <v>1760</v>
      </c>
      <c r="C273" s="53"/>
      <c r="D273" s="65" t="s">
        <v>544</v>
      </c>
      <c r="E273" s="65" t="s">
        <v>20</v>
      </c>
      <c r="F273" s="60" t="s">
        <v>26</v>
      </c>
      <c r="G273" s="70">
        <v>0.11940000000000001</v>
      </c>
      <c r="H273" s="34">
        <v>2006</v>
      </c>
      <c r="I273" s="33">
        <v>2019</v>
      </c>
      <c r="J273" s="65">
        <v>2031</v>
      </c>
      <c r="K273" s="35">
        <v>25</v>
      </c>
      <c r="L273" s="32">
        <v>0</v>
      </c>
      <c r="M273" s="32">
        <v>0.1</v>
      </c>
      <c r="N273" s="32">
        <v>0</v>
      </c>
      <c r="O273" s="32">
        <v>0.9</v>
      </c>
      <c r="P273" s="36">
        <v>0.88</v>
      </c>
      <c r="Q273" s="37">
        <v>0.89</v>
      </c>
      <c r="R273" s="38">
        <v>67.717821041999997</v>
      </c>
      <c r="S273" s="39">
        <v>0</v>
      </c>
      <c r="T273" s="39">
        <v>67.717821041999997</v>
      </c>
      <c r="U273" s="39">
        <v>60.268860727380002</v>
      </c>
      <c r="V273" s="40">
        <v>7.448960314619999</v>
      </c>
      <c r="W273" s="41">
        <f>IFERROR(Table1[[#This Row],[DC Capex (Inflated)]]/Table1[[#This Row],[Total capital cost Incl subsidies (Inflated)]],0)</f>
        <v>0.89</v>
      </c>
      <c r="X273" s="42">
        <f>IFERROR(Table1[[#This Row],[Rates Loan (Inflated)]]/Table1[[#This Row],[Total capital cost Incl subsidies (Inflated)]],0)</f>
        <v>0.10999999999999999</v>
      </c>
      <c r="Y273" s="43">
        <f>IFERROR(Table1[[#This Row],[Subsidies (Uninflated)]]/Table1[[#This Row],[Total capital cost Incl subsidies (Inflated)]],0)</f>
        <v>0</v>
      </c>
      <c r="Z273" s="10"/>
    </row>
    <row r="274" spans="1:26" ht="23.25" x14ac:dyDescent="0.35">
      <c r="A274" s="32" t="s">
        <v>2365</v>
      </c>
      <c r="B274" s="56" t="s">
        <v>1759</v>
      </c>
      <c r="C274" s="53"/>
      <c r="D274" s="65" t="s">
        <v>544</v>
      </c>
      <c r="E274" s="65" t="s">
        <v>20</v>
      </c>
      <c r="F274" s="60" t="s">
        <v>26</v>
      </c>
      <c r="G274" s="70">
        <v>1</v>
      </c>
      <c r="H274" s="34">
        <v>2006</v>
      </c>
      <c r="I274" s="33">
        <v>2019</v>
      </c>
      <c r="J274" s="65">
        <v>2031</v>
      </c>
      <c r="K274" s="35">
        <v>25</v>
      </c>
      <c r="L274" s="32">
        <v>0</v>
      </c>
      <c r="M274" s="32">
        <v>0.1</v>
      </c>
      <c r="N274" s="32">
        <v>0</v>
      </c>
      <c r="O274" s="32">
        <v>0.9</v>
      </c>
      <c r="P274" s="36">
        <v>0.88</v>
      </c>
      <c r="Q274" s="37">
        <v>0.89</v>
      </c>
      <c r="R274" s="38">
        <v>846.84286999999995</v>
      </c>
      <c r="S274" s="39">
        <v>0</v>
      </c>
      <c r="T274" s="39">
        <v>846.84286999999995</v>
      </c>
      <c r="U274" s="39">
        <v>753.69015430000002</v>
      </c>
      <c r="V274" s="40">
        <v>93.152715699999987</v>
      </c>
      <c r="W274" s="41">
        <f>IFERROR(Table1[[#This Row],[DC Capex (Inflated)]]/Table1[[#This Row],[Total capital cost Incl subsidies (Inflated)]],0)</f>
        <v>0.89000000000000012</v>
      </c>
      <c r="X274" s="42">
        <f>IFERROR(Table1[[#This Row],[Rates Loan (Inflated)]]/Table1[[#This Row],[Total capital cost Incl subsidies (Inflated)]],0)</f>
        <v>0.10999999999999999</v>
      </c>
      <c r="Y274" s="43">
        <f>IFERROR(Table1[[#This Row],[Subsidies (Uninflated)]]/Table1[[#This Row],[Total capital cost Incl subsidies (Inflated)]],0)</f>
        <v>0</v>
      </c>
      <c r="Z274" s="10"/>
    </row>
    <row r="275" spans="1:26" ht="23.25" x14ac:dyDescent="0.35">
      <c r="A275" s="32" t="s">
        <v>597</v>
      </c>
      <c r="B275" s="56" t="s">
        <v>598</v>
      </c>
      <c r="C275" s="53" t="s">
        <v>562</v>
      </c>
      <c r="D275" s="65" t="s">
        <v>544</v>
      </c>
      <c r="E275" s="65" t="s">
        <v>20</v>
      </c>
      <c r="F275" s="60" t="s">
        <v>27</v>
      </c>
      <c r="G275" s="70">
        <v>1</v>
      </c>
      <c r="H275" s="34">
        <v>2006</v>
      </c>
      <c r="I275" s="33">
        <v>2007</v>
      </c>
      <c r="J275" s="65">
        <v>2031</v>
      </c>
      <c r="K275" s="35">
        <v>30</v>
      </c>
      <c r="L275" s="32">
        <v>0</v>
      </c>
      <c r="M275" s="32">
        <v>0.1</v>
      </c>
      <c r="N275" s="32">
        <v>0.01</v>
      </c>
      <c r="O275" s="32">
        <v>0.89</v>
      </c>
      <c r="P275" s="36">
        <v>0.875</v>
      </c>
      <c r="Q275" s="37">
        <v>0.88249999999999995</v>
      </c>
      <c r="R275" s="38">
        <v>12.799609999999999</v>
      </c>
      <c r="S275" s="39">
        <v>0</v>
      </c>
      <c r="T275" s="39">
        <v>12.799609999999999</v>
      </c>
      <c r="U275" s="39">
        <v>11.295655824999999</v>
      </c>
      <c r="V275" s="40">
        <v>1.5039541750000003</v>
      </c>
      <c r="W275" s="41">
        <f>IFERROR(Table1[[#This Row],[DC Capex (Inflated)]]/Table1[[#This Row],[Total capital cost Incl subsidies (Inflated)]],0)</f>
        <v>0.88249999999999995</v>
      </c>
      <c r="X275" s="42">
        <f>IFERROR(Table1[[#This Row],[Rates Loan (Inflated)]]/Table1[[#This Row],[Total capital cost Incl subsidies (Inflated)]],0)</f>
        <v>0.11750000000000002</v>
      </c>
      <c r="Y275" s="43">
        <f>IFERROR(Table1[[#This Row],[Subsidies (Uninflated)]]/Table1[[#This Row],[Total capital cost Incl subsidies (Inflated)]],0)</f>
        <v>0</v>
      </c>
      <c r="Z275" s="10"/>
    </row>
    <row r="276" spans="1:26" ht="23.25" x14ac:dyDescent="0.35">
      <c r="A276" s="32" t="s">
        <v>553</v>
      </c>
      <c r="B276" s="56" t="s">
        <v>545</v>
      </c>
      <c r="C276" s="53" t="s">
        <v>546</v>
      </c>
      <c r="D276" s="65" t="s">
        <v>544</v>
      </c>
      <c r="E276" s="65" t="s">
        <v>20</v>
      </c>
      <c r="F276" s="60" t="s">
        <v>27</v>
      </c>
      <c r="G276" s="70">
        <v>5.8823529411764705E-2</v>
      </c>
      <c r="H276" s="34">
        <v>2006</v>
      </c>
      <c r="I276" s="33">
        <v>2015</v>
      </c>
      <c r="J276" s="65">
        <v>2031</v>
      </c>
      <c r="K276" s="35">
        <v>30</v>
      </c>
      <c r="L276" s="32">
        <v>0</v>
      </c>
      <c r="M276" s="32">
        <v>0.1</v>
      </c>
      <c r="N276" s="32">
        <v>0.05</v>
      </c>
      <c r="O276" s="32">
        <v>0.85</v>
      </c>
      <c r="P276" s="36">
        <v>0.875</v>
      </c>
      <c r="Q276" s="37">
        <v>0.86250000000000004</v>
      </c>
      <c r="R276" s="38">
        <v>50.901614705882352</v>
      </c>
      <c r="S276" s="39">
        <v>0</v>
      </c>
      <c r="T276" s="39">
        <v>50.901614705882352</v>
      </c>
      <c r="U276" s="39">
        <v>43.90264268382353</v>
      </c>
      <c r="V276" s="40">
        <v>6.9989720220588207</v>
      </c>
      <c r="W276" s="41">
        <f>IFERROR(Table1[[#This Row],[DC Capex (Inflated)]]/Table1[[#This Row],[Total capital cost Incl subsidies (Inflated)]],0)</f>
        <v>0.86250000000000004</v>
      </c>
      <c r="X276" s="42">
        <f>IFERROR(Table1[[#This Row],[Rates Loan (Inflated)]]/Table1[[#This Row],[Total capital cost Incl subsidies (Inflated)]],0)</f>
        <v>0.13749999999999996</v>
      </c>
      <c r="Y276" s="43">
        <f>IFERROR(Table1[[#This Row],[Subsidies (Uninflated)]]/Table1[[#This Row],[Total capital cost Incl subsidies (Inflated)]],0)</f>
        <v>0</v>
      </c>
      <c r="Z276" s="10"/>
    </row>
    <row r="277" spans="1:26" ht="23.25" x14ac:dyDescent="0.35">
      <c r="A277" s="32" t="s">
        <v>1300</v>
      </c>
      <c r="B277" s="56" t="s">
        <v>545</v>
      </c>
      <c r="C277" s="53" t="s">
        <v>546</v>
      </c>
      <c r="D277" s="65" t="s">
        <v>544</v>
      </c>
      <c r="E277" s="65" t="s">
        <v>20</v>
      </c>
      <c r="F277" s="60" t="s">
        <v>27</v>
      </c>
      <c r="G277" s="70">
        <v>1</v>
      </c>
      <c r="H277" s="34">
        <v>2006</v>
      </c>
      <c r="I277" s="33">
        <v>2018</v>
      </c>
      <c r="J277" s="65">
        <v>2031</v>
      </c>
      <c r="K277" s="35">
        <v>30</v>
      </c>
      <c r="L277" s="32">
        <v>0</v>
      </c>
      <c r="M277" s="32">
        <v>0.1</v>
      </c>
      <c r="N277" s="32">
        <v>0.05</v>
      </c>
      <c r="O277" s="32">
        <v>0.85</v>
      </c>
      <c r="P277" s="36">
        <v>0.875</v>
      </c>
      <c r="Q277" s="37">
        <v>0.86250000000000004</v>
      </c>
      <c r="R277" s="38">
        <v>30.526</v>
      </c>
      <c r="S277" s="39">
        <v>0</v>
      </c>
      <c r="T277" s="39">
        <v>30.526</v>
      </c>
      <c r="U277" s="39">
        <v>26.328675</v>
      </c>
      <c r="V277" s="40">
        <v>4.1973249999999993</v>
      </c>
      <c r="W277" s="41">
        <f>IFERROR(Table1[[#This Row],[DC Capex (Inflated)]]/Table1[[#This Row],[Total capital cost Incl subsidies (Inflated)]],0)</f>
        <v>0.86250000000000004</v>
      </c>
      <c r="X277" s="42">
        <f>IFERROR(Table1[[#This Row],[Rates Loan (Inflated)]]/Table1[[#This Row],[Total capital cost Incl subsidies (Inflated)]],0)</f>
        <v>0.13749999999999998</v>
      </c>
      <c r="Y277" s="43">
        <f>IFERROR(Table1[[#This Row],[Subsidies (Uninflated)]]/Table1[[#This Row],[Total capital cost Incl subsidies (Inflated)]],0)</f>
        <v>0</v>
      </c>
      <c r="Z277" s="10"/>
    </row>
    <row r="278" spans="1:26" ht="23.25" x14ac:dyDescent="0.35">
      <c r="A278" s="32" t="s">
        <v>1281</v>
      </c>
      <c r="B278" s="56" t="s">
        <v>575</v>
      </c>
      <c r="C278" s="53" t="s">
        <v>562</v>
      </c>
      <c r="D278" s="65" t="s">
        <v>544</v>
      </c>
      <c r="E278" s="65" t="s">
        <v>20</v>
      </c>
      <c r="F278" s="60" t="s">
        <v>27</v>
      </c>
      <c r="G278" s="70">
        <v>1</v>
      </c>
      <c r="H278" s="34">
        <v>2006</v>
      </c>
      <c r="I278" s="33">
        <v>2015</v>
      </c>
      <c r="J278" s="65">
        <v>2031</v>
      </c>
      <c r="K278" s="35">
        <v>30</v>
      </c>
      <c r="L278" s="32">
        <v>0.1</v>
      </c>
      <c r="M278" s="32">
        <v>0.1</v>
      </c>
      <c r="N278" s="32">
        <v>0.01</v>
      </c>
      <c r="O278" s="32">
        <v>0.79</v>
      </c>
      <c r="P278" s="36">
        <v>0.875</v>
      </c>
      <c r="Q278" s="37">
        <v>0.83250000000000002</v>
      </c>
      <c r="R278" s="38">
        <v>14.20112</v>
      </c>
      <c r="S278" s="39">
        <v>0</v>
      </c>
      <c r="T278" s="39">
        <v>14.20112</v>
      </c>
      <c r="U278" s="39">
        <v>11.8224324</v>
      </c>
      <c r="V278" s="40">
        <v>2.3786875999999992</v>
      </c>
      <c r="W278" s="41">
        <f>IFERROR(Table1[[#This Row],[DC Capex (Inflated)]]/Table1[[#This Row],[Total capital cost Incl subsidies (Inflated)]],0)</f>
        <v>0.83250000000000002</v>
      </c>
      <c r="X278" s="42">
        <f>IFERROR(Table1[[#This Row],[Rates Loan (Inflated)]]/Table1[[#This Row],[Total capital cost Incl subsidies (Inflated)]],0)</f>
        <v>0.16749999999999995</v>
      </c>
      <c r="Y278" s="43">
        <f>IFERROR(Table1[[#This Row],[Subsidies (Uninflated)]]/Table1[[#This Row],[Total capital cost Incl subsidies (Inflated)]],0)</f>
        <v>0</v>
      </c>
      <c r="Z278" s="10"/>
    </row>
    <row r="279" spans="1:26" ht="23.25" x14ac:dyDescent="0.35">
      <c r="A279" s="32" t="s">
        <v>2377</v>
      </c>
      <c r="B279" s="56" t="s">
        <v>2370</v>
      </c>
      <c r="C279" s="53"/>
      <c r="D279" s="65" t="s">
        <v>544</v>
      </c>
      <c r="E279" s="65" t="s">
        <v>20</v>
      </c>
      <c r="F279" s="60" t="s">
        <v>27</v>
      </c>
      <c r="G279" s="70">
        <v>6.4000000000000003E-3</v>
      </c>
      <c r="H279" s="34">
        <v>2006</v>
      </c>
      <c r="I279" s="33">
        <v>2019</v>
      </c>
      <c r="J279" s="65">
        <v>2031</v>
      </c>
      <c r="K279" s="35">
        <v>20</v>
      </c>
      <c r="L279" s="32">
        <v>0</v>
      </c>
      <c r="M279" s="32">
        <v>0.1</v>
      </c>
      <c r="N279" s="32">
        <v>0</v>
      </c>
      <c r="O279" s="32">
        <v>0.9</v>
      </c>
      <c r="P279" s="36">
        <v>0.88</v>
      </c>
      <c r="Q279" s="37">
        <v>0.89</v>
      </c>
      <c r="R279" s="38">
        <v>2.4859443199999998</v>
      </c>
      <c r="S279" s="39">
        <v>0.67412851200000012</v>
      </c>
      <c r="T279" s="39">
        <v>1.811815808</v>
      </c>
      <c r="U279" s="39">
        <v>1.61251606912</v>
      </c>
      <c r="V279" s="40">
        <v>0.19929973887999999</v>
      </c>
      <c r="W279" s="41">
        <f>IFERROR(Table1[[#This Row],[DC Capex (Inflated)]]/Table1[[#This Row],[Total capital cost Incl subsidies (Inflated)]],0)</f>
        <v>0.64865333312051021</v>
      </c>
      <c r="X279" s="42">
        <f>IFERROR(Table1[[#This Row],[Rates Loan (Inflated)]]/Table1[[#This Row],[Total capital cost Incl subsidies (Inflated)]],0)</f>
        <v>8.0170636677815862E-2</v>
      </c>
      <c r="Y279" s="43">
        <f>IFERROR(Table1[[#This Row],[Subsidies (Uninflated)]]/Table1[[#This Row],[Total capital cost Incl subsidies (Inflated)]],0)</f>
        <v>0.27117603020167408</v>
      </c>
      <c r="Z279" s="10"/>
    </row>
    <row r="280" spans="1:26" ht="23.25" x14ac:dyDescent="0.35">
      <c r="A280" s="32" t="s">
        <v>1344</v>
      </c>
      <c r="B280" s="56" t="s">
        <v>1337</v>
      </c>
      <c r="C280" s="53"/>
      <c r="D280" s="65" t="s">
        <v>544</v>
      </c>
      <c r="E280" s="65" t="s">
        <v>20</v>
      </c>
      <c r="F280" s="60" t="s">
        <v>27</v>
      </c>
      <c r="G280" s="70">
        <v>6.4000000000000003E-3</v>
      </c>
      <c r="H280" s="34">
        <v>2006</v>
      </c>
      <c r="I280" s="33">
        <v>2021</v>
      </c>
      <c r="J280" s="65">
        <v>2031</v>
      </c>
      <c r="K280" s="35">
        <v>30</v>
      </c>
      <c r="L280" s="32">
        <v>0</v>
      </c>
      <c r="M280" s="32">
        <v>0.30499999999999999</v>
      </c>
      <c r="N280" s="32">
        <v>0</v>
      </c>
      <c r="O280" s="32">
        <v>0.69500000000000006</v>
      </c>
      <c r="P280" s="36">
        <v>0.875</v>
      </c>
      <c r="Q280" s="37">
        <v>0.78500000000000003</v>
      </c>
      <c r="R280" s="38">
        <v>20.743498816000002</v>
      </c>
      <c r="S280" s="39">
        <v>0</v>
      </c>
      <c r="T280" s="39">
        <v>20.743498816000002</v>
      </c>
      <c r="U280" s="39">
        <v>16.283646570559998</v>
      </c>
      <c r="V280" s="40">
        <v>4.4598522454400005</v>
      </c>
      <c r="W280" s="41">
        <f>IFERROR(Table1[[#This Row],[DC Capex (Inflated)]]/Table1[[#This Row],[Total capital cost Incl subsidies (Inflated)]],0)</f>
        <v>0.78499999999999981</v>
      </c>
      <c r="X280" s="42">
        <f>IFERROR(Table1[[#This Row],[Rates Loan (Inflated)]]/Table1[[#This Row],[Total capital cost Incl subsidies (Inflated)]],0)</f>
        <v>0.215</v>
      </c>
      <c r="Y280" s="43">
        <f>IFERROR(Table1[[#This Row],[Subsidies (Uninflated)]]/Table1[[#This Row],[Total capital cost Incl subsidies (Inflated)]],0)</f>
        <v>0</v>
      </c>
      <c r="Z280" s="10"/>
    </row>
    <row r="281" spans="1:26" ht="23.25" x14ac:dyDescent="0.35">
      <c r="A281" s="32" t="s">
        <v>1936</v>
      </c>
      <c r="B281" s="56" t="s">
        <v>1937</v>
      </c>
      <c r="C281" s="53"/>
      <c r="D281" s="65" t="s">
        <v>544</v>
      </c>
      <c r="E281" s="65" t="s">
        <v>20</v>
      </c>
      <c r="F281" s="60" t="s">
        <v>27</v>
      </c>
      <c r="G281" s="70">
        <v>1</v>
      </c>
      <c r="H281" s="34">
        <v>2006</v>
      </c>
      <c r="I281" s="33">
        <v>2020</v>
      </c>
      <c r="J281" s="65">
        <v>2031</v>
      </c>
      <c r="K281" s="35">
        <v>30</v>
      </c>
      <c r="L281" s="32">
        <v>0</v>
      </c>
      <c r="M281" s="32">
        <v>0.505</v>
      </c>
      <c r="N281" s="32">
        <v>0.01</v>
      </c>
      <c r="O281" s="32">
        <v>0.48499999999999999</v>
      </c>
      <c r="P281" s="36">
        <v>0.38</v>
      </c>
      <c r="Q281" s="37">
        <v>0.4325</v>
      </c>
      <c r="R281" s="38">
        <v>4057.9830000000002</v>
      </c>
      <c r="S281" s="39">
        <v>2530</v>
      </c>
      <c r="T281" s="39">
        <v>1527.9830000000002</v>
      </c>
      <c r="U281" s="39">
        <v>660.85264750000033</v>
      </c>
      <c r="V281" s="40">
        <v>867.13035249999973</v>
      </c>
      <c r="W281" s="41">
        <f>IFERROR(Table1[[#This Row],[DC Capex (Inflated)]]/Table1[[#This Row],[Total capital cost Incl subsidies (Inflated)]],0)</f>
        <v>0.16285249285174441</v>
      </c>
      <c r="X281" s="42">
        <f>IFERROR(Table1[[#This Row],[Rates Loan (Inflated)]]/Table1[[#This Row],[Total capital cost Incl subsidies (Inflated)]],0)</f>
        <v>0.21368506287483208</v>
      </c>
      <c r="Y281" s="43">
        <f>IFERROR(Table1[[#This Row],[Subsidies (Uninflated)]]/Table1[[#This Row],[Total capital cost Incl subsidies (Inflated)]],0)</f>
        <v>0.62346244427342346</v>
      </c>
      <c r="Z281" s="10"/>
    </row>
    <row r="282" spans="1:26" ht="23.25" x14ac:dyDescent="0.35">
      <c r="A282" s="32" t="s">
        <v>2092</v>
      </c>
      <c r="B282" s="56" t="s">
        <v>1353</v>
      </c>
      <c r="C282" s="53" t="s">
        <v>1354</v>
      </c>
      <c r="D282" s="65" t="s">
        <v>544</v>
      </c>
      <c r="E282" s="65" t="s">
        <v>20</v>
      </c>
      <c r="F282" s="60" t="s">
        <v>27</v>
      </c>
      <c r="G282" s="70">
        <v>6.4000000000000003E-3</v>
      </c>
      <c r="H282" s="34">
        <v>2006</v>
      </c>
      <c r="I282" s="33">
        <v>2021</v>
      </c>
      <c r="J282" s="65">
        <v>2034</v>
      </c>
      <c r="K282" s="35">
        <v>30</v>
      </c>
      <c r="L282" s="32">
        <v>0</v>
      </c>
      <c r="M282" s="32">
        <v>0.1</v>
      </c>
      <c r="N282" s="32">
        <v>0</v>
      </c>
      <c r="O282" s="32">
        <v>0.9</v>
      </c>
      <c r="P282" s="36">
        <v>0.875</v>
      </c>
      <c r="Q282" s="37">
        <v>0.88749999999999996</v>
      </c>
      <c r="R282" s="38">
        <v>70.011021161038116</v>
      </c>
      <c r="S282" s="39">
        <v>0</v>
      </c>
      <c r="T282" s="39">
        <v>70.011021161038116</v>
      </c>
      <c r="U282" s="39">
        <v>62.134781280421315</v>
      </c>
      <c r="V282" s="40">
        <v>7.8762398806167884</v>
      </c>
      <c r="W282" s="41">
        <f>IFERROR(Table1[[#This Row],[DC Capex (Inflated)]]/Table1[[#This Row],[Total capital cost Incl subsidies (Inflated)]],0)</f>
        <v>0.88749999999999984</v>
      </c>
      <c r="X282" s="42">
        <f>IFERROR(Table1[[#This Row],[Rates Loan (Inflated)]]/Table1[[#This Row],[Total capital cost Incl subsidies (Inflated)]],0)</f>
        <v>0.1125</v>
      </c>
      <c r="Y282" s="43">
        <f>IFERROR(Table1[[#This Row],[Subsidies (Uninflated)]]/Table1[[#This Row],[Total capital cost Incl subsidies (Inflated)]],0)</f>
        <v>0</v>
      </c>
      <c r="Z282" s="10"/>
    </row>
    <row r="283" spans="1:26" ht="46.5" x14ac:dyDescent="0.35">
      <c r="A283" s="32" t="s">
        <v>2059</v>
      </c>
      <c r="B283" s="56" t="s">
        <v>2052</v>
      </c>
      <c r="C283" s="53"/>
      <c r="D283" s="65" t="s">
        <v>544</v>
      </c>
      <c r="E283" s="65" t="s">
        <v>20</v>
      </c>
      <c r="F283" s="60" t="s">
        <v>27</v>
      </c>
      <c r="G283" s="70">
        <v>6.4000000000000003E-3</v>
      </c>
      <c r="H283" s="34">
        <v>2006</v>
      </c>
      <c r="I283" s="33">
        <v>2025</v>
      </c>
      <c r="J283" s="65">
        <v>2034</v>
      </c>
      <c r="K283" s="35">
        <v>30</v>
      </c>
      <c r="L283" s="32">
        <v>0</v>
      </c>
      <c r="M283" s="32">
        <v>0.30499999999999999</v>
      </c>
      <c r="N283" s="32">
        <v>0</v>
      </c>
      <c r="O283" s="32">
        <v>0.69500000000000006</v>
      </c>
      <c r="P283" s="36">
        <v>0.63</v>
      </c>
      <c r="Q283" s="37">
        <v>0.66250000000000009</v>
      </c>
      <c r="R283" s="38">
        <v>112.55263853324169</v>
      </c>
      <c r="S283" s="39">
        <v>0</v>
      </c>
      <c r="T283" s="39">
        <v>112.55263853324169</v>
      </c>
      <c r="U283" s="39">
        <v>74.566123028272642</v>
      </c>
      <c r="V283" s="40">
        <v>37.986515504969056</v>
      </c>
      <c r="W283" s="41">
        <f>IFERROR(Table1[[#This Row],[DC Capex (Inflated)]]/Table1[[#This Row],[Total capital cost Incl subsidies (Inflated)]],0)</f>
        <v>0.6625000000000002</v>
      </c>
      <c r="X283" s="42">
        <f>IFERROR(Table1[[#This Row],[Rates Loan (Inflated)]]/Table1[[#This Row],[Total capital cost Incl subsidies (Inflated)]],0)</f>
        <v>0.33749999999999986</v>
      </c>
      <c r="Y283" s="43">
        <f>IFERROR(Table1[[#This Row],[Subsidies (Uninflated)]]/Table1[[#This Row],[Total capital cost Incl subsidies (Inflated)]],0)</f>
        <v>0</v>
      </c>
      <c r="Z283" s="10"/>
    </row>
    <row r="284" spans="1:26" ht="23.25" x14ac:dyDescent="0.35">
      <c r="A284" s="32" t="s">
        <v>1819</v>
      </c>
      <c r="B284" s="56" t="s">
        <v>1755</v>
      </c>
      <c r="C284" s="53"/>
      <c r="D284" s="65" t="s">
        <v>544</v>
      </c>
      <c r="E284" s="65" t="s">
        <v>20</v>
      </c>
      <c r="F284" s="60" t="s">
        <v>27</v>
      </c>
      <c r="G284" s="70">
        <v>6.4000000000000003E-3</v>
      </c>
      <c r="H284" s="34">
        <v>2006</v>
      </c>
      <c r="I284" s="33">
        <v>2019</v>
      </c>
      <c r="J284" s="65">
        <v>2031</v>
      </c>
      <c r="K284" s="35">
        <v>25</v>
      </c>
      <c r="L284" s="32">
        <v>0</v>
      </c>
      <c r="M284" s="32">
        <v>0.1</v>
      </c>
      <c r="N284" s="32">
        <v>0</v>
      </c>
      <c r="O284" s="32">
        <v>0.9</v>
      </c>
      <c r="P284" s="36">
        <v>0.88</v>
      </c>
      <c r="Q284" s="37">
        <v>0.89</v>
      </c>
      <c r="R284" s="38">
        <v>2.9598672000000001</v>
      </c>
      <c r="S284" s="39">
        <v>0</v>
      </c>
      <c r="T284" s="39">
        <v>2.9598672000000001</v>
      </c>
      <c r="U284" s="39">
        <v>2.6342818079999999</v>
      </c>
      <c r="V284" s="40">
        <v>0.32558539199999992</v>
      </c>
      <c r="W284" s="41">
        <f>IFERROR(Table1[[#This Row],[DC Capex (Inflated)]]/Table1[[#This Row],[Total capital cost Incl subsidies (Inflated)]],0)</f>
        <v>0.8899999999999999</v>
      </c>
      <c r="X284" s="42">
        <f>IFERROR(Table1[[#This Row],[Rates Loan (Inflated)]]/Table1[[#This Row],[Total capital cost Incl subsidies (Inflated)]],0)</f>
        <v>0.10999999999999997</v>
      </c>
      <c r="Y284" s="43">
        <f>IFERROR(Table1[[#This Row],[Subsidies (Uninflated)]]/Table1[[#This Row],[Total capital cost Incl subsidies (Inflated)]],0)</f>
        <v>0</v>
      </c>
      <c r="Z284" s="10"/>
    </row>
    <row r="285" spans="1:26" ht="23.25" x14ac:dyDescent="0.35">
      <c r="A285" s="32" t="s">
        <v>1820</v>
      </c>
      <c r="B285" s="56" t="s">
        <v>1756</v>
      </c>
      <c r="C285" s="53"/>
      <c r="D285" s="65" t="s">
        <v>544</v>
      </c>
      <c r="E285" s="65" t="s">
        <v>20</v>
      </c>
      <c r="F285" s="60" t="s">
        <v>27</v>
      </c>
      <c r="G285" s="70">
        <v>6.4000000000000003E-3</v>
      </c>
      <c r="H285" s="34">
        <v>2006</v>
      </c>
      <c r="I285" s="33">
        <v>2020</v>
      </c>
      <c r="J285" s="65">
        <v>2031</v>
      </c>
      <c r="K285" s="35">
        <v>25</v>
      </c>
      <c r="L285" s="32">
        <v>0</v>
      </c>
      <c r="M285" s="32">
        <v>0.1</v>
      </c>
      <c r="N285" s="32">
        <v>0</v>
      </c>
      <c r="O285" s="32">
        <v>0.9</v>
      </c>
      <c r="P285" s="36">
        <v>0.88</v>
      </c>
      <c r="Q285" s="37">
        <v>0.89</v>
      </c>
      <c r="R285" s="38">
        <v>5.440000000000001E-4</v>
      </c>
      <c r="S285" s="39">
        <v>0</v>
      </c>
      <c r="T285" s="39">
        <v>5.440000000000001E-4</v>
      </c>
      <c r="U285" s="39">
        <v>4.8416000000000008E-4</v>
      </c>
      <c r="V285" s="40">
        <v>5.9840000000000023E-5</v>
      </c>
      <c r="W285" s="41">
        <f>IFERROR(Table1[[#This Row],[DC Capex (Inflated)]]/Table1[[#This Row],[Total capital cost Incl subsidies (Inflated)]],0)</f>
        <v>0.89</v>
      </c>
      <c r="X285" s="42">
        <f>IFERROR(Table1[[#This Row],[Rates Loan (Inflated)]]/Table1[[#This Row],[Total capital cost Incl subsidies (Inflated)]],0)</f>
        <v>0.11000000000000003</v>
      </c>
      <c r="Y285" s="43">
        <f>IFERROR(Table1[[#This Row],[Subsidies (Uninflated)]]/Table1[[#This Row],[Total capital cost Incl subsidies (Inflated)]],0)</f>
        <v>0</v>
      </c>
      <c r="Z285" s="10"/>
    </row>
    <row r="286" spans="1:26" ht="23.25" x14ac:dyDescent="0.35">
      <c r="A286" s="32" t="s">
        <v>1361</v>
      </c>
      <c r="B286" s="56" t="s">
        <v>1930</v>
      </c>
      <c r="C286" s="53"/>
      <c r="D286" s="65" t="s">
        <v>544</v>
      </c>
      <c r="E286" s="65" t="s">
        <v>20</v>
      </c>
      <c r="F286" s="60" t="s">
        <v>27</v>
      </c>
      <c r="G286" s="70">
        <v>6.4000000000000003E-3</v>
      </c>
      <c r="H286" s="34">
        <v>2006</v>
      </c>
      <c r="I286" s="33">
        <v>2019</v>
      </c>
      <c r="J286" s="65">
        <v>2031</v>
      </c>
      <c r="K286" s="35">
        <v>20</v>
      </c>
      <c r="L286" s="32">
        <v>0</v>
      </c>
      <c r="M286" s="32">
        <v>0.1</v>
      </c>
      <c r="N286" s="32">
        <v>0</v>
      </c>
      <c r="O286" s="32">
        <v>0.9</v>
      </c>
      <c r="P286" s="36">
        <v>0.88</v>
      </c>
      <c r="Q286" s="37">
        <v>0.89</v>
      </c>
      <c r="R286" s="38">
        <v>0.17691520000000002</v>
      </c>
      <c r="S286" s="39">
        <v>0</v>
      </c>
      <c r="T286" s="39">
        <v>0.17691520000000002</v>
      </c>
      <c r="U286" s="39">
        <v>0.15745452800000001</v>
      </c>
      <c r="V286" s="40">
        <v>1.9460672000000012E-2</v>
      </c>
      <c r="W286" s="41">
        <f>IFERROR(Table1[[#This Row],[DC Capex (Inflated)]]/Table1[[#This Row],[Total capital cost Incl subsidies (Inflated)]],0)</f>
        <v>0.8899999999999999</v>
      </c>
      <c r="X286" s="42">
        <f>IFERROR(Table1[[#This Row],[Rates Loan (Inflated)]]/Table1[[#This Row],[Total capital cost Incl subsidies (Inflated)]],0)</f>
        <v>0.11000000000000006</v>
      </c>
      <c r="Y286" s="43">
        <f>IFERROR(Table1[[#This Row],[Subsidies (Uninflated)]]/Table1[[#This Row],[Total capital cost Incl subsidies (Inflated)]],0)</f>
        <v>0</v>
      </c>
      <c r="Z286" s="10"/>
    </row>
    <row r="287" spans="1:26" ht="23.25" x14ac:dyDescent="0.35">
      <c r="A287" s="32" t="s">
        <v>1821</v>
      </c>
      <c r="B287" s="56" t="s">
        <v>1760</v>
      </c>
      <c r="C287" s="53"/>
      <c r="D287" s="65" t="s">
        <v>544</v>
      </c>
      <c r="E287" s="65" t="s">
        <v>20</v>
      </c>
      <c r="F287" s="60" t="s">
        <v>27</v>
      </c>
      <c r="G287" s="70">
        <v>6.4000000000000003E-3</v>
      </c>
      <c r="H287" s="34">
        <v>2006</v>
      </c>
      <c r="I287" s="33">
        <v>2019</v>
      </c>
      <c r="J287" s="65">
        <v>2031</v>
      </c>
      <c r="K287" s="35">
        <v>25</v>
      </c>
      <c r="L287" s="32">
        <v>0</v>
      </c>
      <c r="M287" s="32">
        <v>0.1</v>
      </c>
      <c r="N287" s="32">
        <v>0</v>
      </c>
      <c r="O287" s="32">
        <v>0.9</v>
      </c>
      <c r="P287" s="36">
        <v>0.88</v>
      </c>
      <c r="Q287" s="37">
        <v>0.89</v>
      </c>
      <c r="R287" s="38">
        <v>3.6297659520000005</v>
      </c>
      <c r="S287" s="39">
        <v>0</v>
      </c>
      <c r="T287" s="39">
        <v>3.6297659520000005</v>
      </c>
      <c r="U287" s="39">
        <v>3.2304916972800006</v>
      </c>
      <c r="V287" s="40">
        <v>0.39927425471999989</v>
      </c>
      <c r="W287" s="41">
        <f>IFERROR(Table1[[#This Row],[DC Capex (Inflated)]]/Table1[[#This Row],[Total capital cost Incl subsidies (Inflated)]],0)</f>
        <v>0.89</v>
      </c>
      <c r="X287" s="42">
        <f>IFERROR(Table1[[#This Row],[Rates Loan (Inflated)]]/Table1[[#This Row],[Total capital cost Incl subsidies (Inflated)]],0)</f>
        <v>0.10999999999999996</v>
      </c>
      <c r="Y287" s="43">
        <f>IFERROR(Table1[[#This Row],[Subsidies (Uninflated)]]/Table1[[#This Row],[Total capital cost Incl subsidies (Inflated)]],0)</f>
        <v>0</v>
      </c>
      <c r="Z287" s="10"/>
    </row>
    <row r="288" spans="1:26" ht="23.25" x14ac:dyDescent="0.35">
      <c r="A288" s="32" t="s">
        <v>1250</v>
      </c>
      <c r="B288" s="56" t="s">
        <v>545</v>
      </c>
      <c r="C288" s="53" t="s">
        <v>546</v>
      </c>
      <c r="D288" s="65" t="s">
        <v>544</v>
      </c>
      <c r="E288" s="65" t="s">
        <v>20</v>
      </c>
      <c r="F288" s="60" t="s">
        <v>28</v>
      </c>
      <c r="G288" s="70">
        <v>5.8823529411764705E-2</v>
      </c>
      <c r="H288" s="34">
        <v>2006</v>
      </c>
      <c r="I288" s="33">
        <v>2015</v>
      </c>
      <c r="J288" s="65">
        <v>2031</v>
      </c>
      <c r="K288" s="35">
        <v>30</v>
      </c>
      <c r="L288" s="32">
        <v>0</v>
      </c>
      <c r="M288" s="32">
        <v>0.1</v>
      </c>
      <c r="N288" s="32">
        <v>0.05</v>
      </c>
      <c r="O288" s="32">
        <v>0.85</v>
      </c>
      <c r="P288" s="36">
        <v>0.875</v>
      </c>
      <c r="Q288" s="37">
        <v>0.86250000000000004</v>
      </c>
      <c r="R288" s="38">
        <v>50.901614705882352</v>
      </c>
      <c r="S288" s="39">
        <v>0</v>
      </c>
      <c r="T288" s="39">
        <v>50.901614705882352</v>
      </c>
      <c r="U288" s="39">
        <v>43.90264268382353</v>
      </c>
      <c r="V288" s="40">
        <v>6.9989720220588207</v>
      </c>
      <c r="W288" s="41">
        <f>IFERROR(Table1[[#This Row],[DC Capex (Inflated)]]/Table1[[#This Row],[Total capital cost Incl subsidies (Inflated)]],0)</f>
        <v>0.86250000000000004</v>
      </c>
      <c r="X288" s="42">
        <f>IFERROR(Table1[[#This Row],[Rates Loan (Inflated)]]/Table1[[#This Row],[Total capital cost Incl subsidies (Inflated)]],0)</f>
        <v>0.13749999999999996</v>
      </c>
      <c r="Y288" s="43">
        <f>IFERROR(Table1[[#This Row],[Subsidies (Uninflated)]]/Table1[[#This Row],[Total capital cost Incl subsidies (Inflated)]],0)</f>
        <v>0</v>
      </c>
      <c r="Z288" s="10"/>
    </row>
    <row r="289" spans="1:26" ht="23.25" x14ac:dyDescent="0.35">
      <c r="A289" s="32" t="s">
        <v>2378</v>
      </c>
      <c r="B289" s="56" t="s">
        <v>2370</v>
      </c>
      <c r="C289" s="53"/>
      <c r="D289" s="65" t="s">
        <v>544</v>
      </c>
      <c r="E289" s="65" t="s">
        <v>20</v>
      </c>
      <c r="F289" s="60" t="s">
        <v>28</v>
      </c>
      <c r="G289" s="70">
        <v>4.5400000000000003E-2</v>
      </c>
      <c r="H289" s="34">
        <v>2006</v>
      </c>
      <c r="I289" s="33">
        <v>2019</v>
      </c>
      <c r="J289" s="65">
        <v>2031</v>
      </c>
      <c r="K289" s="35">
        <v>30</v>
      </c>
      <c r="L289" s="32">
        <v>0</v>
      </c>
      <c r="M289" s="32">
        <v>0.1</v>
      </c>
      <c r="N289" s="32">
        <v>0</v>
      </c>
      <c r="O289" s="32">
        <v>0.9</v>
      </c>
      <c r="P289" s="36">
        <v>0.88</v>
      </c>
      <c r="Q289" s="37">
        <v>0.89</v>
      </c>
      <c r="R289" s="38">
        <v>17.634667520000001</v>
      </c>
      <c r="S289" s="39">
        <v>4.7820991320000008</v>
      </c>
      <c r="T289" s="39">
        <v>12.852568388</v>
      </c>
      <c r="U289" s="39">
        <v>11.43878586532</v>
      </c>
      <c r="V289" s="40">
        <v>1.4137825226799998</v>
      </c>
      <c r="W289" s="41">
        <f>IFERROR(Table1[[#This Row],[DC Capex (Inflated)]]/Table1[[#This Row],[Total capital cost Incl subsidies (Inflated)]],0)</f>
        <v>0.6486533331205101</v>
      </c>
      <c r="X289" s="42">
        <f>IFERROR(Table1[[#This Row],[Rates Loan (Inflated)]]/Table1[[#This Row],[Total capital cost Incl subsidies (Inflated)]],0)</f>
        <v>8.0170636677815849E-2</v>
      </c>
      <c r="Y289" s="43">
        <f>IFERROR(Table1[[#This Row],[Subsidies (Uninflated)]]/Table1[[#This Row],[Total capital cost Incl subsidies (Inflated)]],0)</f>
        <v>0.27117603020167408</v>
      </c>
      <c r="Z289" s="10"/>
    </row>
    <row r="290" spans="1:26" ht="23.25" x14ac:dyDescent="0.35">
      <c r="A290" s="32" t="s">
        <v>1345</v>
      </c>
      <c r="B290" s="56" t="s">
        <v>1337</v>
      </c>
      <c r="C290" s="53"/>
      <c r="D290" s="65" t="s">
        <v>544</v>
      </c>
      <c r="E290" s="65" t="s">
        <v>20</v>
      </c>
      <c r="F290" s="60" t="s">
        <v>28</v>
      </c>
      <c r="G290" s="70">
        <v>4.5400000000000003E-2</v>
      </c>
      <c r="H290" s="34">
        <v>2006</v>
      </c>
      <c r="I290" s="33">
        <v>2021</v>
      </c>
      <c r="J290" s="65">
        <v>2031</v>
      </c>
      <c r="K290" s="35">
        <v>30</v>
      </c>
      <c r="L290" s="32">
        <v>0</v>
      </c>
      <c r="M290" s="32">
        <v>0.30499999999999999</v>
      </c>
      <c r="N290" s="32">
        <v>0</v>
      </c>
      <c r="O290" s="32">
        <v>0.69500000000000006</v>
      </c>
      <c r="P290" s="36">
        <v>0.875</v>
      </c>
      <c r="Q290" s="37">
        <v>0.78500000000000003</v>
      </c>
      <c r="R290" s="38">
        <v>147.14919472599996</v>
      </c>
      <c r="S290" s="39">
        <v>0</v>
      </c>
      <c r="T290" s="39">
        <v>147.14919472599996</v>
      </c>
      <c r="U290" s="39">
        <v>115.51211785991001</v>
      </c>
      <c r="V290" s="40">
        <v>31.637076866089991</v>
      </c>
      <c r="W290" s="41">
        <f>IFERROR(Table1[[#This Row],[DC Capex (Inflated)]]/Table1[[#This Row],[Total capital cost Incl subsidies (Inflated)]],0)</f>
        <v>0.78500000000000025</v>
      </c>
      <c r="X290" s="42">
        <f>IFERROR(Table1[[#This Row],[Rates Loan (Inflated)]]/Table1[[#This Row],[Total capital cost Incl subsidies (Inflated)]],0)</f>
        <v>0.215</v>
      </c>
      <c r="Y290" s="43">
        <f>IFERROR(Table1[[#This Row],[Subsidies (Uninflated)]]/Table1[[#This Row],[Total capital cost Incl subsidies (Inflated)]],0)</f>
        <v>0</v>
      </c>
      <c r="Z290" s="10"/>
    </row>
    <row r="291" spans="1:26" ht="23.25" x14ac:dyDescent="0.35">
      <c r="A291" s="32" t="s">
        <v>2093</v>
      </c>
      <c r="B291" s="56" t="s">
        <v>1353</v>
      </c>
      <c r="C291" s="53" t="s">
        <v>1354</v>
      </c>
      <c r="D291" s="65" t="s">
        <v>544</v>
      </c>
      <c r="E291" s="65" t="s">
        <v>20</v>
      </c>
      <c r="F291" s="60" t="s">
        <v>28</v>
      </c>
      <c r="G291" s="70">
        <v>4.5400000000000003E-2</v>
      </c>
      <c r="H291" s="34">
        <v>2006</v>
      </c>
      <c r="I291" s="33">
        <v>2021</v>
      </c>
      <c r="J291" s="65">
        <v>2034</v>
      </c>
      <c r="K291" s="35">
        <v>30</v>
      </c>
      <c r="L291" s="32">
        <v>0</v>
      </c>
      <c r="M291" s="32">
        <v>0.1</v>
      </c>
      <c r="N291" s="32">
        <v>0</v>
      </c>
      <c r="O291" s="32">
        <v>0.9</v>
      </c>
      <c r="P291" s="36">
        <v>0.875</v>
      </c>
      <c r="Q291" s="37">
        <v>0.88749999999999996</v>
      </c>
      <c r="R291" s="38">
        <v>496.64068136111399</v>
      </c>
      <c r="S291" s="39">
        <v>0</v>
      </c>
      <c r="T291" s="39">
        <v>496.64068136111399</v>
      </c>
      <c r="U291" s="39">
        <v>440.76860470798857</v>
      </c>
      <c r="V291" s="40">
        <v>55.872076653125347</v>
      </c>
      <c r="W291" s="41">
        <f>IFERROR(Table1[[#This Row],[DC Capex (Inflated)]]/Table1[[#This Row],[Total capital cost Incl subsidies (Inflated)]],0)</f>
        <v>0.88749999999999984</v>
      </c>
      <c r="X291" s="42">
        <f>IFERROR(Table1[[#This Row],[Rates Loan (Inflated)]]/Table1[[#This Row],[Total capital cost Incl subsidies (Inflated)]],0)</f>
        <v>0.11250000000000004</v>
      </c>
      <c r="Y291" s="43">
        <f>IFERROR(Table1[[#This Row],[Subsidies (Uninflated)]]/Table1[[#This Row],[Total capital cost Incl subsidies (Inflated)]],0)</f>
        <v>0</v>
      </c>
      <c r="Z291" s="10"/>
    </row>
    <row r="292" spans="1:26" ht="46.5" x14ac:dyDescent="0.35">
      <c r="A292" s="32" t="s">
        <v>2060</v>
      </c>
      <c r="B292" s="56" t="s">
        <v>2052</v>
      </c>
      <c r="C292" s="53"/>
      <c r="D292" s="65" t="s">
        <v>544</v>
      </c>
      <c r="E292" s="65" t="s">
        <v>20</v>
      </c>
      <c r="F292" s="60" t="s">
        <v>28</v>
      </c>
      <c r="G292" s="70">
        <v>4.5400000000000003E-2</v>
      </c>
      <c r="H292" s="34">
        <v>2006</v>
      </c>
      <c r="I292" s="33">
        <v>2025</v>
      </c>
      <c r="J292" s="65">
        <v>2034</v>
      </c>
      <c r="K292" s="35">
        <v>30</v>
      </c>
      <c r="L292" s="32">
        <v>0</v>
      </c>
      <c r="M292" s="32">
        <v>0.1</v>
      </c>
      <c r="N292" s="32">
        <v>0</v>
      </c>
      <c r="O292" s="32">
        <v>0.9</v>
      </c>
      <c r="P292" s="36">
        <v>0.875</v>
      </c>
      <c r="Q292" s="37">
        <v>0.88749999999999996</v>
      </c>
      <c r="R292" s="38">
        <v>798.42027959518316</v>
      </c>
      <c r="S292" s="39">
        <v>0</v>
      </c>
      <c r="T292" s="39">
        <v>798.42027959518316</v>
      </c>
      <c r="U292" s="39">
        <v>708.59799814072505</v>
      </c>
      <c r="V292" s="40">
        <v>89.82228145445815</v>
      </c>
      <c r="W292" s="41">
        <f>IFERROR(Table1[[#This Row],[DC Capex (Inflated)]]/Table1[[#This Row],[Total capital cost Incl subsidies (Inflated)]],0)</f>
        <v>0.88749999999999996</v>
      </c>
      <c r="X292" s="42">
        <f>IFERROR(Table1[[#This Row],[Rates Loan (Inflated)]]/Table1[[#This Row],[Total capital cost Incl subsidies (Inflated)]],0)</f>
        <v>0.11250000000000006</v>
      </c>
      <c r="Y292" s="43">
        <f>IFERROR(Table1[[#This Row],[Subsidies (Uninflated)]]/Table1[[#This Row],[Total capital cost Incl subsidies (Inflated)]],0)</f>
        <v>0</v>
      </c>
      <c r="Z292" s="10"/>
    </row>
    <row r="293" spans="1:26" ht="23.25" x14ac:dyDescent="0.35">
      <c r="A293" s="32" t="s">
        <v>1822</v>
      </c>
      <c r="B293" s="56" t="s">
        <v>1755</v>
      </c>
      <c r="C293" s="53"/>
      <c r="D293" s="65" t="s">
        <v>544</v>
      </c>
      <c r="E293" s="65" t="s">
        <v>20</v>
      </c>
      <c r="F293" s="60" t="s">
        <v>28</v>
      </c>
      <c r="G293" s="70">
        <v>4.5400000000000003E-2</v>
      </c>
      <c r="H293" s="34">
        <v>2006</v>
      </c>
      <c r="I293" s="33">
        <v>2019</v>
      </c>
      <c r="J293" s="65">
        <v>2031</v>
      </c>
      <c r="K293" s="35">
        <v>25</v>
      </c>
      <c r="L293" s="32">
        <v>0</v>
      </c>
      <c r="M293" s="32">
        <v>0.1</v>
      </c>
      <c r="N293" s="32">
        <v>0</v>
      </c>
      <c r="O293" s="32">
        <v>0.9</v>
      </c>
      <c r="P293" s="36">
        <v>0.88</v>
      </c>
      <c r="Q293" s="37">
        <v>0.89</v>
      </c>
      <c r="R293" s="38">
        <v>20.99655795</v>
      </c>
      <c r="S293" s="39">
        <v>0</v>
      </c>
      <c r="T293" s="39">
        <v>20.99655795</v>
      </c>
      <c r="U293" s="39">
        <v>18.686936575499999</v>
      </c>
      <c r="V293" s="40">
        <v>2.3096213744999998</v>
      </c>
      <c r="W293" s="41">
        <f>IFERROR(Table1[[#This Row],[DC Capex (Inflated)]]/Table1[[#This Row],[Total capital cost Incl subsidies (Inflated)]],0)</f>
        <v>0.89</v>
      </c>
      <c r="X293" s="42">
        <f>IFERROR(Table1[[#This Row],[Rates Loan (Inflated)]]/Table1[[#This Row],[Total capital cost Incl subsidies (Inflated)]],0)</f>
        <v>0.10999999999999999</v>
      </c>
      <c r="Y293" s="43">
        <f>IFERROR(Table1[[#This Row],[Subsidies (Uninflated)]]/Table1[[#This Row],[Total capital cost Incl subsidies (Inflated)]],0)</f>
        <v>0</v>
      </c>
      <c r="Z293" s="10"/>
    </row>
    <row r="294" spans="1:26" ht="23.25" x14ac:dyDescent="0.35">
      <c r="A294" s="32" t="s">
        <v>1823</v>
      </c>
      <c r="B294" s="56" t="s">
        <v>1756</v>
      </c>
      <c r="C294" s="53"/>
      <c r="D294" s="65" t="s">
        <v>544</v>
      </c>
      <c r="E294" s="65" t="s">
        <v>20</v>
      </c>
      <c r="F294" s="60" t="s">
        <v>28</v>
      </c>
      <c r="G294" s="70">
        <v>4.5400000000000003E-2</v>
      </c>
      <c r="H294" s="34">
        <v>2006</v>
      </c>
      <c r="I294" s="33">
        <v>2020</v>
      </c>
      <c r="J294" s="65">
        <v>2031</v>
      </c>
      <c r="K294" s="35">
        <v>25</v>
      </c>
      <c r="L294" s="32">
        <v>0</v>
      </c>
      <c r="M294" s="32">
        <v>0.1</v>
      </c>
      <c r="N294" s="32">
        <v>0</v>
      </c>
      <c r="O294" s="32">
        <v>0.9</v>
      </c>
      <c r="P294" s="36">
        <v>0.88</v>
      </c>
      <c r="Q294" s="37">
        <v>0.89</v>
      </c>
      <c r="R294" s="38">
        <v>3.8590000000000005E-3</v>
      </c>
      <c r="S294" s="39">
        <v>0</v>
      </c>
      <c r="T294" s="39">
        <v>3.8590000000000005E-3</v>
      </c>
      <c r="U294" s="39">
        <v>3.4345100000000004E-3</v>
      </c>
      <c r="V294" s="40">
        <v>4.2449000000000002E-4</v>
      </c>
      <c r="W294" s="41">
        <f>IFERROR(Table1[[#This Row],[DC Capex (Inflated)]]/Table1[[#This Row],[Total capital cost Incl subsidies (Inflated)]],0)</f>
        <v>0.89</v>
      </c>
      <c r="X294" s="42">
        <f>IFERROR(Table1[[#This Row],[Rates Loan (Inflated)]]/Table1[[#This Row],[Total capital cost Incl subsidies (Inflated)]],0)</f>
        <v>0.10999999999999999</v>
      </c>
      <c r="Y294" s="43">
        <f>IFERROR(Table1[[#This Row],[Subsidies (Uninflated)]]/Table1[[#This Row],[Total capital cost Incl subsidies (Inflated)]],0)</f>
        <v>0</v>
      </c>
      <c r="Z294" s="10"/>
    </row>
    <row r="295" spans="1:26" ht="23.25" x14ac:dyDescent="0.35">
      <c r="A295" s="32" t="s">
        <v>1362</v>
      </c>
      <c r="B295" s="56" t="s">
        <v>1930</v>
      </c>
      <c r="C295" s="53"/>
      <c r="D295" s="65" t="s">
        <v>544</v>
      </c>
      <c r="E295" s="65" t="s">
        <v>20</v>
      </c>
      <c r="F295" s="60" t="s">
        <v>28</v>
      </c>
      <c r="G295" s="70">
        <v>4.5400000000000003E-2</v>
      </c>
      <c r="H295" s="34">
        <v>2006</v>
      </c>
      <c r="I295" s="33">
        <v>2019</v>
      </c>
      <c r="J295" s="65">
        <v>2031</v>
      </c>
      <c r="K295" s="35">
        <v>30</v>
      </c>
      <c r="L295" s="32">
        <v>0</v>
      </c>
      <c r="M295" s="32">
        <v>0.1</v>
      </c>
      <c r="N295" s="32">
        <v>0</v>
      </c>
      <c r="O295" s="32">
        <v>0.9</v>
      </c>
      <c r="P295" s="36">
        <v>0.88</v>
      </c>
      <c r="Q295" s="37">
        <v>0.89</v>
      </c>
      <c r="R295" s="38">
        <v>1.2549922</v>
      </c>
      <c r="S295" s="39">
        <v>0</v>
      </c>
      <c r="T295" s="39">
        <v>1.2549922</v>
      </c>
      <c r="U295" s="39">
        <v>1.1169430579999999</v>
      </c>
      <c r="V295" s="40">
        <v>0.13804914200000007</v>
      </c>
      <c r="W295" s="41">
        <f>IFERROR(Table1[[#This Row],[DC Capex (Inflated)]]/Table1[[#This Row],[Total capital cost Incl subsidies (Inflated)]],0)</f>
        <v>0.8899999999999999</v>
      </c>
      <c r="X295" s="42">
        <f>IFERROR(Table1[[#This Row],[Rates Loan (Inflated)]]/Table1[[#This Row],[Total capital cost Incl subsidies (Inflated)]],0)</f>
        <v>0.11000000000000006</v>
      </c>
      <c r="Y295" s="43">
        <f>IFERROR(Table1[[#This Row],[Subsidies (Uninflated)]]/Table1[[#This Row],[Total capital cost Incl subsidies (Inflated)]],0)</f>
        <v>0</v>
      </c>
      <c r="Z295" s="10"/>
    </row>
    <row r="296" spans="1:26" ht="23.25" x14ac:dyDescent="0.35">
      <c r="A296" s="32" t="s">
        <v>1824</v>
      </c>
      <c r="B296" s="56" t="s">
        <v>1760</v>
      </c>
      <c r="C296" s="53"/>
      <c r="D296" s="65" t="s">
        <v>544</v>
      </c>
      <c r="E296" s="65" t="s">
        <v>20</v>
      </c>
      <c r="F296" s="60" t="s">
        <v>28</v>
      </c>
      <c r="G296" s="70">
        <v>4.5400000000000003E-2</v>
      </c>
      <c r="H296" s="34">
        <v>2006</v>
      </c>
      <c r="I296" s="33">
        <v>2019</v>
      </c>
      <c r="J296" s="65">
        <v>2031</v>
      </c>
      <c r="K296" s="35">
        <v>25</v>
      </c>
      <c r="L296" s="32">
        <v>0</v>
      </c>
      <c r="M296" s="32">
        <v>0.1</v>
      </c>
      <c r="N296" s="32">
        <v>0</v>
      </c>
      <c r="O296" s="32">
        <v>0.9</v>
      </c>
      <c r="P296" s="36">
        <v>0.88</v>
      </c>
      <c r="Q296" s="37">
        <v>0.89</v>
      </c>
      <c r="R296" s="38">
        <v>25.748652222000004</v>
      </c>
      <c r="S296" s="39">
        <v>0</v>
      </c>
      <c r="T296" s="39">
        <v>25.748652222000004</v>
      </c>
      <c r="U296" s="39">
        <v>22.916300477580002</v>
      </c>
      <c r="V296" s="40">
        <v>2.8323517444200004</v>
      </c>
      <c r="W296" s="41">
        <f>IFERROR(Table1[[#This Row],[DC Capex (Inflated)]]/Table1[[#This Row],[Total capital cost Incl subsidies (Inflated)]],0)</f>
        <v>0.8899999999999999</v>
      </c>
      <c r="X296" s="42">
        <f>IFERROR(Table1[[#This Row],[Rates Loan (Inflated)]]/Table1[[#This Row],[Total capital cost Incl subsidies (Inflated)]],0)</f>
        <v>0.11</v>
      </c>
      <c r="Y296" s="43">
        <f>IFERROR(Table1[[#This Row],[Subsidies (Uninflated)]]/Table1[[#This Row],[Total capital cost Incl subsidies (Inflated)]],0)</f>
        <v>0</v>
      </c>
      <c r="Z296" s="10"/>
    </row>
    <row r="297" spans="1:26" ht="23.25" x14ac:dyDescent="0.35">
      <c r="A297" s="32" t="s">
        <v>554</v>
      </c>
      <c r="B297" s="56" t="s">
        <v>545</v>
      </c>
      <c r="C297" s="53" t="s">
        <v>546</v>
      </c>
      <c r="D297" s="65" t="s">
        <v>544</v>
      </c>
      <c r="E297" s="65" t="s">
        <v>20</v>
      </c>
      <c r="F297" s="60" t="s">
        <v>29</v>
      </c>
      <c r="G297" s="70">
        <v>5.8823529411764705E-2</v>
      </c>
      <c r="H297" s="34">
        <v>2006</v>
      </c>
      <c r="I297" s="33">
        <v>2015</v>
      </c>
      <c r="J297" s="65">
        <v>2031</v>
      </c>
      <c r="K297" s="35">
        <v>30</v>
      </c>
      <c r="L297" s="32">
        <v>0</v>
      </c>
      <c r="M297" s="32">
        <v>0.1</v>
      </c>
      <c r="N297" s="32">
        <v>0.05</v>
      </c>
      <c r="O297" s="32">
        <v>0.85</v>
      </c>
      <c r="P297" s="36">
        <v>0.875</v>
      </c>
      <c r="Q297" s="37">
        <v>0.86250000000000004</v>
      </c>
      <c r="R297" s="38">
        <v>50.901614705882352</v>
      </c>
      <c r="S297" s="39">
        <v>0</v>
      </c>
      <c r="T297" s="39">
        <v>50.901614705882352</v>
      </c>
      <c r="U297" s="39">
        <v>43.90264268382353</v>
      </c>
      <c r="V297" s="40">
        <v>6.9989720220588207</v>
      </c>
      <c r="W297" s="41">
        <f>IFERROR(Table1[[#This Row],[DC Capex (Inflated)]]/Table1[[#This Row],[Total capital cost Incl subsidies (Inflated)]],0)</f>
        <v>0.86250000000000004</v>
      </c>
      <c r="X297" s="42">
        <f>IFERROR(Table1[[#This Row],[Rates Loan (Inflated)]]/Table1[[#This Row],[Total capital cost Incl subsidies (Inflated)]],0)</f>
        <v>0.13749999999999996</v>
      </c>
      <c r="Y297" s="43">
        <f>IFERROR(Table1[[#This Row],[Subsidies (Uninflated)]]/Table1[[#This Row],[Total capital cost Incl subsidies (Inflated)]],0)</f>
        <v>0</v>
      </c>
      <c r="Z297" s="10"/>
    </row>
    <row r="298" spans="1:26" ht="23.25" x14ac:dyDescent="0.35">
      <c r="A298" s="32" t="s">
        <v>1287</v>
      </c>
      <c r="B298" s="56" t="s">
        <v>545</v>
      </c>
      <c r="C298" s="53" t="s">
        <v>546</v>
      </c>
      <c r="D298" s="65" t="s">
        <v>544</v>
      </c>
      <c r="E298" s="65" t="s">
        <v>20</v>
      </c>
      <c r="F298" s="60" t="s">
        <v>29</v>
      </c>
      <c r="G298" s="70">
        <v>1</v>
      </c>
      <c r="H298" s="34">
        <v>2006</v>
      </c>
      <c r="I298" s="33">
        <v>2016</v>
      </c>
      <c r="J298" s="65">
        <v>2031</v>
      </c>
      <c r="K298" s="35">
        <v>30</v>
      </c>
      <c r="L298" s="32">
        <v>0</v>
      </c>
      <c r="M298" s="32">
        <v>0.1</v>
      </c>
      <c r="N298" s="32">
        <v>0.05</v>
      </c>
      <c r="O298" s="32">
        <v>0.85</v>
      </c>
      <c r="P298" s="36">
        <v>0.875</v>
      </c>
      <c r="Q298" s="37">
        <v>0.86250000000000004</v>
      </c>
      <c r="R298" s="38">
        <v>76.741950000000003</v>
      </c>
      <c r="S298" s="39">
        <v>0</v>
      </c>
      <c r="T298" s="39">
        <v>76.741950000000003</v>
      </c>
      <c r="U298" s="39">
        <v>66.189931874999999</v>
      </c>
      <c r="V298" s="40">
        <v>10.552018125000004</v>
      </c>
      <c r="W298" s="41">
        <f>IFERROR(Table1[[#This Row],[DC Capex (Inflated)]]/Table1[[#This Row],[Total capital cost Incl subsidies (Inflated)]],0)</f>
        <v>0.86249999999999993</v>
      </c>
      <c r="X298" s="42">
        <f>IFERROR(Table1[[#This Row],[Rates Loan (Inflated)]]/Table1[[#This Row],[Total capital cost Incl subsidies (Inflated)]],0)</f>
        <v>0.13750000000000004</v>
      </c>
      <c r="Y298" s="43">
        <f>IFERROR(Table1[[#This Row],[Subsidies (Uninflated)]]/Table1[[#This Row],[Total capital cost Incl subsidies (Inflated)]],0)</f>
        <v>0</v>
      </c>
      <c r="Z298" s="10"/>
    </row>
    <row r="299" spans="1:26" ht="23.25" x14ac:dyDescent="0.35">
      <c r="A299" s="32" t="s">
        <v>564</v>
      </c>
      <c r="B299" s="56" t="s">
        <v>565</v>
      </c>
      <c r="C299" s="53" t="s">
        <v>562</v>
      </c>
      <c r="D299" s="65" t="s">
        <v>544</v>
      </c>
      <c r="E299" s="65" t="s">
        <v>20</v>
      </c>
      <c r="F299" s="60" t="s">
        <v>29</v>
      </c>
      <c r="G299" s="70">
        <v>0.25</v>
      </c>
      <c r="H299" s="34">
        <v>2006</v>
      </c>
      <c r="I299" s="33">
        <v>2013</v>
      </c>
      <c r="J299" s="65">
        <v>2031</v>
      </c>
      <c r="K299" s="35">
        <v>30</v>
      </c>
      <c r="L299" s="32">
        <v>0</v>
      </c>
      <c r="M299" s="32">
        <v>0.1</v>
      </c>
      <c r="N299" s="32">
        <v>0.01</v>
      </c>
      <c r="O299" s="32">
        <v>0.89</v>
      </c>
      <c r="P299" s="36">
        <v>0.875</v>
      </c>
      <c r="Q299" s="37">
        <v>0.88249999999999995</v>
      </c>
      <c r="R299" s="38">
        <v>8.7339150000000014</v>
      </c>
      <c r="S299" s="39">
        <v>0</v>
      </c>
      <c r="T299" s="39">
        <v>8.7339150000000014</v>
      </c>
      <c r="U299" s="39">
        <v>7.7076799874999997</v>
      </c>
      <c r="V299" s="40">
        <v>1.0262350125000008</v>
      </c>
      <c r="W299" s="41">
        <f>IFERROR(Table1[[#This Row],[DC Capex (Inflated)]]/Table1[[#This Row],[Total capital cost Incl subsidies (Inflated)]],0)</f>
        <v>0.88249999999999984</v>
      </c>
      <c r="X299" s="42">
        <f>IFERROR(Table1[[#This Row],[Rates Loan (Inflated)]]/Table1[[#This Row],[Total capital cost Incl subsidies (Inflated)]],0)</f>
        <v>0.11750000000000008</v>
      </c>
      <c r="Y299" s="43">
        <f>IFERROR(Table1[[#This Row],[Subsidies (Uninflated)]]/Table1[[#This Row],[Total capital cost Incl subsidies (Inflated)]],0)</f>
        <v>0</v>
      </c>
      <c r="Z299" s="10"/>
    </row>
    <row r="300" spans="1:26" ht="23.25" x14ac:dyDescent="0.35">
      <c r="A300" s="32" t="s">
        <v>576</v>
      </c>
      <c r="B300" s="56" t="s">
        <v>575</v>
      </c>
      <c r="C300" s="53" t="s">
        <v>562</v>
      </c>
      <c r="D300" s="65" t="s">
        <v>544</v>
      </c>
      <c r="E300" s="65" t="s">
        <v>20</v>
      </c>
      <c r="F300" s="60" t="s">
        <v>29</v>
      </c>
      <c r="G300" s="70">
        <v>1</v>
      </c>
      <c r="H300" s="34">
        <v>2006</v>
      </c>
      <c r="I300" s="33">
        <v>2018</v>
      </c>
      <c r="J300" s="65">
        <v>2031</v>
      </c>
      <c r="K300" s="35">
        <v>30</v>
      </c>
      <c r="L300" s="32">
        <v>0.1</v>
      </c>
      <c r="M300" s="32">
        <v>0.1</v>
      </c>
      <c r="N300" s="32">
        <v>0.01</v>
      </c>
      <c r="O300" s="32">
        <v>0.79</v>
      </c>
      <c r="P300" s="36">
        <v>0.875</v>
      </c>
      <c r="Q300" s="37">
        <v>0.83250000000000002</v>
      </c>
      <c r="R300" s="38">
        <v>11.07324</v>
      </c>
      <c r="S300" s="39">
        <v>0</v>
      </c>
      <c r="T300" s="39">
        <v>11.07324</v>
      </c>
      <c r="U300" s="39">
        <v>9.2184723000000002</v>
      </c>
      <c r="V300" s="40">
        <v>1.8547677</v>
      </c>
      <c r="W300" s="41">
        <f>IFERROR(Table1[[#This Row],[DC Capex (Inflated)]]/Table1[[#This Row],[Total capital cost Incl subsidies (Inflated)]],0)</f>
        <v>0.83250000000000002</v>
      </c>
      <c r="X300" s="42">
        <f>IFERROR(Table1[[#This Row],[Rates Loan (Inflated)]]/Table1[[#This Row],[Total capital cost Incl subsidies (Inflated)]],0)</f>
        <v>0.16750000000000001</v>
      </c>
      <c r="Y300" s="43">
        <f>IFERROR(Table1[[#This Row],[Subsidies (Uninflated)]]/Table1[[#This Row],[Total capital cost Incl subsidies (Inflated)]],0)</f>
        <v>0</v>
      </c>
      <c r="Z300" s="10"/>
    </row>
    <row r="301" spans="1:26" ht="23.25" x14ac:dyDescent="0.35">
      <c r="A301" s="32" t="s">
        <v>555</v>
      </c>
      <c r="B301" s="56" t="s">
        <v>545</v>
      </c>
      <c r="C301" s="53" t="s">
        <v>546</v>
      </c>
      <c r="D301" s="65" t="s">
        <v>544</v>
      </c>
      <c r="E301" s="65" t="s">
        <v>20</v>
      </c>
      <c r="F301" s="60" t="s">
        <v>30</v>
      </c>
      <c r="G301" s="70">
        <v>5.8823529411764705E-2</v>
      </c>
      <c r="H301" s="34">
        <v>2006</v>
      </c>
      <c r="I301" s="33">
        <v>2015</v>
      </c>
      <c r="J301" s="65">
        <v>2031</v>
      </c>
      <c r="K301" s="35">
        <v>30</v>
      </c>
      <c r="L301" s="32">
        <v>0</v>
      </c>
      <c r="M301" s="32">
        <v>0.1</v>
      </c>
      <c r="N301" s="32">
        <v>0.05</v>
      </c>
      <c r="O301" s="32">
        <v>0.85</v>
      </c>
      <c r="P301" s="36">
        <v>0.875</v>
      </c>
      <c r="Q301" s="37">
        <v>0.86250000000000004</v>
      </c>
      <c r="R301" s="38">
        <v>50.901614705882352</v>
      </c>
      <c r="S301" s="39">
        <v>0</v>
      </c>
      <c r="T301" s="39">
        <v>50.901614705882352</v>
      </c>
      <c r="U301" s="39">
        <v>43.90264268382353</v>
      </c>
      <c r="V301" s="40">
        <v>6.9989720220588207</v>
      </c>
      <c r="W301" s="41">
        <f>IFERROR(Table1[[#This Row],[DC Capex (Inflated)]]/Table1[[#This Row],[Total capital cost Incl subsidies (Inflated)]],0)</f>
        <v>0.86250000000000004</v>
      </c>
      <c r="X301" s="42">
        <f>IFERROR(Table1[[#This Row],[Rates Loan (Inflated)]]/Table1[[#This Row],[Total capital cost Incl subsidies (Inflated)]],0)</f>
        <v>0.13749999999999996</v>
      </c>
      <c r="Y301" s="43">
        <f>IFERROR(Table1[[#This Row],[Subsidies (Uninflated)]]/Table1[[#This Row],[Total capital cost Incl subsidies (Inflated)]],0)</f>
        <v>0</v>
      </c>
      <c r="Z301" s="10"/>
    </row>
    <row r="302" spans="1:26" ht="23.25" x14ac:dyDescent="0.35">
      <c r="A302" s="32" t="s">
        <v>1331</v>
      </c>
      <c r="B302" s="56" t="s">
        <v>2368</v>
      </c>
      <c r="C302" s="53"/>
      <c r="D302" s="65" t="s">
        <v>544</v>
      </c>
      <c r="E302" s="65" t="s">
        <v>20</v>
      </c>
      <c r="F302" s="60" t="s">
        <v>30</v>
      </c>
      <c r="G302" s="70">
        <v>1</v>
      </c>
      <c r="H302" s="34">
        <v>2006</v>
      </c>
      <c r="I302" s="33">
        <v>2019</v>
      </c>
      <c r="J302" s="65">
        <v>2031</v>
      </c>
      <c r="K302" s="35">
        <v>30</v>
      </c>
      <c r="L302" s="32">
        <v>0</v>
      </c>
      <c r="M302" s="32">
        <v>0.1</v>
      </c>
      <c r="N302" s="32">
        <v>0</v>
      </c>
      <c r="O302" s="32">
        <v>0.9</v>
      </c>
      <c r="P302" s="36">
        <v>0.88</v>
      </c>
      <c r="Q302" s="37">
        <v>0.89</v>
      </c>
      <c r="R302" s="38">
        <v>2671.50092</v>
      </c>
      <c r="S302" s="39">
        <v>0</v>
      </c>
      <c r="T302" s="39">
        <v>2671.50092</v>
      </c>
      <c r="U302" s="39">
        <v>2377.6358187999999</v>
      </c>
      <c r="V302" s="40">
        <v>293.86510120000003</v>
      </c>
      <c r="W302" s="41">
        <f>IFERROR(Table1[[#This Row],[DC Capex (Inflated)]]/Table1[[#This Row],[Total capital cost Incl subsidies (Inflated)]],0)</f>
        <v>0.89</v>
      </c>
      <c r="X302" s="42">
        <f>IFERROR(Table1[[#This Row],[Rates Loan (Inflated)]]/Table1[[#This Row],[Total capital cost Incl subsidies (Inflated)]],0)</f>
        <v>0.11000000000000001</v>
      </c>
      <c r="Y302" s="43">
        <f>IFERROR(Table1[[#This Row],[Subsidies (Uninflated)]]/Table1[[#This Row],[Total capital cost Incl subsidies (Inflated)]],0)</f>
        <v>0</v>
      </c>
      <c r="Z302" s="10"/>
    </row>
    <row r="303" spans="1:26" ht="23.25" x14ac:dyDescent="0.35">
      <c r="A303" s="32" t="s">
        <v>2379</v>
      </c>
      <c r="B303" s="56" t="s">
        <v>2370</v>
      </c>
      <c r="C303" s="53"/>
      <c r="D303" s="65" t="s">
        <v>544</v>
      </c>
      <c r="E303" s="65" t="s">
        <v>20</v>
      </c>
      <c r="F303" s="60" t="s">
        <v>30</v>
      </c>
      <c r="G303" s="70">
        <v>6.3399999999999998E-2</v>
      </c>
      <c r="H303" s="34">
        <v>2006</v>
      </c>
      <c r="I303" s="33">
        <v>2019</v>
      </c>
      <c r="J303" s="65">
        <v>2031</v>
      </c>
      <c r="K303" s="35">
        <v>20</v>
      </c>
      <c r="L303" s="32">
        <v>0</v>
      </c>
      <c r="M303" s="32">
        <v>0.1</v>
      </c>
      <c r="N303" s="32">
        <v>0</v>
      </c>
      <c r="O303" s="32">
        <v>0.9</v>
      </c>
      <c r="P303" s="36">
        <v>0.88</v>
      </c>
      <c r="Q303" s="37">
        <v>0.89</v>
      </c>
      <c r="R303" s="38">
        <v>24.626385920000001</v>
      </c>
      <c r="S303" s="39">
        <v>6.6780855720000005</v>
      </c>
      <c r="T303" s="39">
        <v>17.948300348</v>
      </c>
      <c r="U303" s="39">
        <v>15.973987309719998</v>
      </c>
      <c r="V303" s="40">
        <v>1.9743130382799989</v>
      </c>
      <c r="W303" s="41">
        <f>IFERROR(Table1[[#This Row],[DC Capex (Inflated)]]/Table1[[#This Row],[Total capital cost Incl subsidies (Inflated)]],0)</f>
        <v>0.64865333312050999</v>
      </c>
      <c r="X303" s="42">
        <f>IFERROR(Table1[[#This Row],[Rates Loan (Inflated)]]/Table1[[#This Row],[Total capital cost Incl subsidies (Inflated)]],0)</f>
        <v>8.0170636677815807E-2</v>
      </c>
      <c r="Y303" s="43">
        <f>IFERROR(Table1[[#This Row],[Subsidies (Uninflated)]]/Table1[[#This Row],[Total capital cost Incl subsidies (Inflated)]],0)</f>
        <v>0.27117603020167402</v>
      </c>
      <c r="Z303" s="10"/>
    </row>
    <row r="304" spans="1:26" ht="23.25" x14ac:dyDescent="0.35">
      <c r="A304" s="32" t="s">
        <v>1346</v>
      </c>
      <c r="B304" s="56" t="s">
        <v>1337</v>
      </c>
      <c r="C304" s="53"/>
      <c r="D304" s="65" t="s">
        <v>544</v>
      </c>
      <c r="E304" s="65" t="s">
        <v>20</v>
      </c>
      <c r="F304" s="60" t="s">
        <v>30</v>
      </c>
      <c r="G304" s="70">
        <v>6.3399999999999998E-2</v>
      </c>
      <c r="H304" s="34">
        <v>2006</v>
      </c>
      <c r="I304" s="33">
        <v>2021</v>
      </c>
      <c r="J304" s="65">
        <v>2031</v>
      </c>
      <c r="K304" s="35">
        <v>30</v>
      </c>
      <c r="L304" s="32">
        <v>0</v>
      </c>
      <c r="M304" s="32">
        <v>0.30499999999999999</v>
      </c>
      <c r="N304" s="32">
        <v>0</v>
      </c>
      <c r="O304" s="32">
        <v>0.69500000000000006</v>
      </c>
      <c r="P304" s="36">
        <v>0.875</v>
      </c>
      <c r="Q304" s="37">
        <v>0.78500000000000003</v>
      </c>
      <c r="R304" s="38">
        <v>205.49028514599999</v>
      </c>
      <c r="S304" s="39">
        <v>0</v>
      </c>
      <c r="T304" s="39">
        <v>205.49028514599999</v>
      </c>
      <c r="U304" s="39">
        <v>161.30987383960996</v>
      </c>
      <c r="V304" s="40">
        <v>44.180411306389999</v>
      </c>
      <c r="W304" s="41">
        <f>IFERROR(Table1[[#This Row],[DC Capex (Inflated)]]/Table1[[#This Row],[Total capital cost Incl subsidies (Inflated)]],0)</f>
        <v>0.78499999999999981</v>
      </c>
      <c r="X304" s="42">
        <f>IFERROR(Table1[[#This Row],[Rates Loan (Inflated)]]/Table1[[#This Row],[Total capital cost Incl subsidies (Inflated)]],0)</f>
        <v>0.215</v>
      </c>
      <c r="Y304" s="43">
        <f>IFERROR(Table1[[#This Row],[Subsidies (Uninflated)]]/Table1[[#This Row],[Total capital cost Incl subsidies (Inflated)]],0)</f>
        <v>0</v>
      </c>
      <c r="Z304" s="10"/>
    </row>
    <row r="305" spans="1:26" ht="23.25" x14ac:dyDescent="0.35">
      <c r="A305" s="32" t="s">
        <v>2094</v>
      </c>
      <c r="B305" s="56" t="s">
        <v>1353</v>
      </c>
      <c r="C305" s="53" t="s">
        <v>1354</v>
      </c>
      <c r="D305" s="65" t="s">
        <v>544</v>
      </c>
      <c r="E305" s="65" t="s">
        <v>20</v>
      </c>
      <c r="F305" s="60" t="s">
        <v>30</v>
      </c>
      <c r="G305" s="70">
        <v>6.3399999999999998E-2</v>
      </c>
      <c r="H305" s="34">
        <v>2006</v>
      </c>
      <c r="I305" s="33">
        <v>2021</v>
      </c>
      <c r="J305" s="65">
        <v>2034</v>
      </c>
      <c r="K305" s="35">
        <v>30</v>
      </c>
      <c r="L305" s="32">
        <v>0</v>
      </c>
      <c r="M305" s="32">
        <v>0.1</v>
      </c>
      <c r="N305" s="32">
        <v>0</v>
      </c>
      <c r="O305" s="32">
        <v>0.9</v>
      </c>
      <c r="P305" s="36">
        <v>0.875</v>
      </c>
      <c r="Q305" s="37">
        <v>0.88749999999999996</v>
      </c>
      <c r="R305" s="38">
        <v>693.54667837653346</v>
      </c>
      <c r="S305" s="39">
        <v>0</v>
      </c>
      <c r="T305" s="39">
        <v>693.54667837653346</v>
      </c>
      <c r="U305" s="39">
        <v>615.52267705917359</v>
      </c>
      <c r="V305" s="40">
        <v>78.024001317360046</v>
      </c>
      <c r="W305" s="41">
        <f>IFERROR(Table1[[#This Row],[DC Capex (Inflated)]]/Table1[[#This Row],[Total capital cost Incl subsidies (Inflated)]],0)</f>
        <v>0.88750000000000018</v>
      </c>
      <c r="X305" s="42">
        <f>IFERROR(Table1[[#This Row],[Rates Loan (Inflated)]]/Table1[[#This Row],[Total capital cost Incl subsidies (Inflated)]],0)</f>
        <v>0.11250000000000004</v>
      </c>
      <c r="Y305" s="43">
        <f>IFERROR(Table1[[#This Row],[Subsidies (Uninflated)]]/Table1[[#This Row],[Total capital cost Incl subsidies (Inflated)]],0)</f>
        <v>0</v>
      </c>
      <c r="Z305" s="10"/>
    </row>
    <row r="306" spans="1:26" ht="46.5" x14ac:dyDescent="0.35">
      <c r="A306" s="32" t="s">
        <v>2061</v>
      </c>
      <c r="B306" s="56" t="s">
        <v>2052</v>
      </c>
      <c r="C306" s="53"/>
      <c r="D306" s="65" t="s">
        <v>544</v>
      </c>
      <c r="E306" s="65" t="s">
        <v>20</v>
      </c>
      <c r="F306" s="60" t="s">
        <v>30</v>
      </c>
      <c r="G306" s="70">
        <v>6.3399999999999998E-2</v>
      </c>
      <c r="H306" s="34">
        <v>2006</v>
      </c>
      <c r="I306" s="33">
        <v>2025</v>
      </c>
      <c r="J306" s="65">
        <v>2034</v>
      </c>
      <c r="K306" s="35">
        <v>30</v>
      </c>
      <c r="L306" s="32">
        <v>0</v>
      </c>
      <c r="M306" s="32">
        <v>0.30499999999999999</v>
      </c>
      <c r="N306" s="32">
        <v>0</v>
      </c>
      <c r="O306" s="32">
        <v>0.69500000000000006</v>
      </c>
      <c r="P306" s="36">
        <v>0.63</v>
      </c>
      <c r="Q306" s="37">
        <v>0.66250000000000009</v>
      </c>
      <c r="R306" s="38">
        <v>1114.9745754699254</v>
      </c>
      <c r="S306" s="39">
        <v>0</v>
      </c>
      <c r="T306" s="39">
        <v>1114.9745754699254</v>
      </c>
      <c r="U306" s="39">
        <v>738.67065624882571</v>
      </c>
      <c r="V306" s="40">
        <v>376.30391922109965</v>
      </c>
      <c r="W306" s="41">
        <f>IFERROR(Table1[[#This Row],[DC Capex (Inflated)]]/Table1[[#This Row],[Total capital cost Incl subsidies (Inflated)]],0)</f>
        <v>0.66250000000000009</v>
      </c>
      <c r="X306" s="42">
        <f>IFERROR(Table1[[#This Row],[Rates Loan (Inflated)]]/Table1[[#This Row],[Total capital cost Incl subsidies (Inflated)]],0)</f>
        <v>0.33749999999999986</v>
      </c>
      <c r="Y306" s="43">
        <f>IFERROR(Table1[[#This Row],[Subsidies (Uninflated)]]/Table1[[#This Row],[Total capital cost Incl subsidies (Inflated)]],0)</f>
        <v>0</v>
      </c>
      <c r="Z306" s="10"/>
    </row>
    <row r="307" spans="1:26" ht="23.25" x14ac:dyDescent="0.35">
      <c r="A307" s="32" t="s">
        <v>1798</v>
      </c>
      <c r="B307" s="56" t="s">
        <v>1755</v>
      </c>
      <c r="C307" s="53"/>
      <c r="D307" s="65" t="s">
        <v>544</v>
      </c>
      <c r="E307" s="65" t="s">
        <v>20</v>
      </c>
      <c r="F307" s="60" t="s">
        <v>30</v>
      </c>
      <c r="G307" s="70">
        <v>6.3399999999999998E-2</v>
      </c>
      <c r="H307" s="34">
        <v>2006</v>
      </c>
      <c r="I307" s="33">
        <v>2019</v>
      </c>
      <c r="J307" s="65">
        <v>2031</v>
      </c>
      <c r="K307" s="35">
        <v>25</v>
      </c>
      <c r="L307" s="32">
        <v>0</v>
      </c>
      <c r="M307" s="32">
        <v>0.1</v>
      </c>
      <c r="N307" s="32">
        <v>0</v>
      </c>
      <c r="O307" s="32">
        <v>0.9</v>
      </c>
      <c r="P307" s="36">
        <v>0.88</v>
      </c>
      <c r="Q307" s="37">
        <v>0.89</v>
      </c>
      <c r="R307" s="38">
        <v>29.321184449999997</v>
      </c>
      <c r="S307" s="39">
        <v>0</v>
      </c>
      <c r="T307" s="39">
        <v>29.321184449999997</v>
      </c>
      <c r="U307" s="39">
        <v>26.095854160499997</v>
      </c>
      <c r="V307" s="40">
        <v>3.2253302894999987</v>
      </c>
      <c r="W307" s="41">
        <f>IFERROR(Table1[[#This Row],[DC Capex (Inflated)]]/Table1[[#This Row],[Total capital cost Incl subsidies (Inflated)]],0)</f>
        <v>0.89</v>
      </c>
      <c r="X307" s="42">
        <f>IFERROR(Table1[[#This Row],[Rates Loan (Inflated)]]/Table1[[#This Row],[Total capital cost Incl subsidies (Inflated)]],0)</f>
        <v>0.10999999999999997</v>
      </c>
      <c r="Y307" s="43">
        <f>IFERROR(Table1[[#This Row],[Subsidies (Uninflated)]]/Table1[[#This Row],[Total capital cost Incl subsidies (Inflated)]],0)</f>
        <v>0</v>
      </c>
      <c r="Z307" s="10"/>
    </row>
    <row r="308" spans="1:26" ht="23.25" x14ac:dyDescent="0.35">
      <c r="A308" s="32" t="s">
        <v>1799</v>
      </c>
      <c r="B308" s="56" t="s">
        <v>1756</v>
      </c>
      <c r="C308" s="53"/>
      <c r="D308" s="65" t="s">
        <v>544</v>
      </c>
      <c r="E308" s="65" t="s">
        <v>20</v>
      </c>
      <c r="F308" s="60" t="s">
        <v>30</v>
      </c>
      <c r="G308" s="70">
        <v>6.3399999999999998E-2</v>
      </c>
      <c r="H308" s="34">
        <v>2006</v>
      </c>
      <c r="I308" s="33">
        <v>2020</v>
      </c>
      <c r="J308" s="65">
        <v>2031</v>
      </c>
      <c r="K308" s="35">
        <v>25</v>
      </c>
      <c r="L308" s="32">
        <v>0</v>
      </c>
      <c r="M308" s="32">
        <v>0.1</v>
      </c>
      <c r="N308" s="32">
        <v>0</v>
      </c>
      <c r="O308" s="32">
        <v>0.9</v>
      </c>
      <c r="P308" s="36">
        <v>0.88</v>
      </c>
      <c r="Q308" s="37">
        <v>0.89</v>
      </c>
      <c r="R308" s="38">
        <v>5.3890000000000006E-3</v>
      </c>
      <c r="S308" s="39">
        <v>0</v>
      </c>
      <c r="T308" s="39">
        <v>5.3890000000000006E-3</v>
      </c>
      <c r="U308" s="39">
        <v>4.7962100000000004E-3</v>
      </c>
      <c r="V308" s="40">
        <v>5.9279000000000016E-4</v>
      </c>
      <c r="W308" s="41">
        <f>IFERROR(Table1[[#This Row],[DC Capex (Inflated)]]/Table1[[#This Row],[Total capital cost Incl subsidies (Inflated)]],0)</f>
        <v>0.89</v>
      </c>
      <c r="X308" s="42">
        <f>IFERROR(Table1[[#This Row],[Rates Loan (Inflated)]]/Table1[[#This Row],[Total capital cost Incl subsidies (Inflated)]],0)</f>
        <v>0.11000000000000001</v>
      </c>
      <c r="Y308" s="43">
        <f>IFERROR(Table1[[#This Row],[Subsidies (Uninflated)]]/Table1[[#This Row],[Total capital cost Incl subsidies (Inflated)]],0)</f>
        <v>0</v>
      </c>
      <c r="Z308" s="10"/>
    </row>
    <row r="309" spans="1:26" ht="23.25" x14ac:dyDescent="0.35">
      <c r="A309" s="32" t="s">
        <v>1363</v>
      </c>
      <c r="B309" s="56" t="s">
        <v>1930</v>
      </c>
      <c r="C309" s="53"/>
      <c r="D309" s="65" t="s">
        <v>544</v>
      </c>
      <c r="E309" s="65" t="s">
        <v>20</v>
      </c>
      <c r="F309" s="60" t="s">
        <v>30</v>
      </c>
      <c r="G309" s="70">
        <v>6.3399999999999998E-2</v>
      </c>
      <c r="H309" s="34">
        <v>2006</v>
      </c>
      <c r="I309" s="33">
        <v>2019</v>
      </c>
      <c r="J309" s="65">
        <v>2031</v>
      </c>
      <c r="K309" s="35">
        <v>20</v>
      </c>
      <c r="L309" s="32">
        <v>0</v>
      </c>
      <c r="M309" s="32">
        <v>0.1</v>
      </c>
      <c r="N309" s="32">
        <v>0</v>
      </c>
      <c r="O309" s="32">
        <v>0.9</v>
      </c>
      <c r="P309" s="36">
        <v>0.88</v>
      </c>
      <c r="Q309" s="37">
        <v>0.89</v>
      </c>
      <c r="R309" s="38">
        <v>1.7525662</v>
      </c>
      <c r="S309" s="39">
        <v>0</v>
      </c>
      <c r="T309" s="39">
        <v>1.7525662</v>
      </c>
      <c r="U309" s="39">
        <v>1.5597839179999999</v>
      </c>
      <c r="V309" s="40">
        <v>0.19278228200000003</v>
      </c>
      <c r="W309" s="41">
        <f>IFERROR(Table1[[#This Row],[DC Capex (Inflated)]]/Table1[[#This Row],[Total capital cost Incl subsidies (Inflated)]],0)</f>
        <v>0.89</v>
      </c>
      <c r="X309" s="42">
        <f>IFERROR(Table1[[#This Row],[Rates Loan (Inflated)]]/Table1[[#This Row],[Total capital cost Incl subsidies (Inflated)]],0)</f>
        <v>0.11000000000000001</v>
      </c>
      <c r="Y309" s="43">
        <f>IFERROR(Table1[[#This Row],[Subsidies (Uninflated)]]/Table1[[#This Row],[Total capital cost Incl subsidies (Inflated)]],0)</f>
        <v>0</v>
      </c>
      <c r="Z309" s="10"/>
    </row>
    <row r="310" spans="1:26" ht="23.25" x14ac:dyDescent="0.35">
      <c r="A310" s="32" t="s">
        <v>1800</v>
      </c>
      <c r="B310" s="56" t="s">
        <v>1760</v>
      </c>
      <c r="C310" s="53"/>
      <c r="D310" s="65" t="s">
        <v>544</v>
      </c>
      <c r="E310" s="65" t="s">
        <v>20</v>
      </c>
      <c r="F310" s="60" t="s">
        <v>30</v>
      </c>
      <c r="G310" s="70">
        <v>6.3399999999999998E-2</v>
      </c>
      <c r="H310" s="34">
        <v>2006</v>
      </c>
      <c r="I310" s="33">
        <v>2019</v>
      </c>
      <c r="J310" s="65">
        <v>2031</v>
      </c>
      <c r="K310" s="35">
        <v>25</v>
      </c>
      <c r="L310" s="32">
        <v>0</v>
      </c>
      <c r="M310" s="32">
        <v>0.1</v>
      </c>
      <c r="N310" s="32">
        <v>0</v>
      </c>
      <c r="O310" s="32">
        <v>0.9</v>
      </c>
      <c r="P310" s="36">
        <v>0.88</v>
      </c>
      <c r="Q310" s="37">
        <v>0.89</v>
      </c>
      <c r="R310" s="38">
        <v>35.957368961999997</v>
      </c>
      <c r="S310" s="39">
        <v>0</v>
      </c>
      <c r="T310" s="39">
        <v>35.957368961999997</v>
      </c>
      <c r="U310" s="39">
        <v>32.002058376180003</v>
      </c>
      <c r="V310" s="40">
        <v>3.9553105858199977</v>
      </c>
      <c r="W310" s="41">
        <f>IFERROR(Table1[[#This Row],[DC Capex (Inflated)]]/Table1[[#This Row],[Total capital cost Incl subsidies (Inflated)]],0)</f>
        <v>0.89000000000000012</v>
      </c>
      <c r="X310" s="42">
        <f>IFERROR(Table1[[#This Row],[Rates Loan (Inflated)]]/Table1[[#This Row],[Total capital cost Incl subsidies (Inflated)]],0)</f>
        <v>0.10999999999999995</v>
      </c>
      <c r="Y310" s="43">
        <f>IFERROR(Table1[[#This Row],[Subsidies (Uninflated)]]/Table1[[#This Row],[Total capital cost Incl subsidies (Inflated)]],0)</f>
        <v>0</v>
      </c>
      <c r="Z310" s="10"/>
    </row>
    <row r="311" spans="1:26" ht="23.25" x14ac:dyDescent="0.35">
      <c r="A311" s="32" t="s">
        <v>647</v>
      </c>
      <c r="B311" s="56" t="s">
        <v>648</v>
      </c>
      <c r="C311" s="53" t="s">
        <v>562</v>
      </c>
      <c r="D311" s="65" t="s">
        <v>544</v>
      </c>
      <c r="E311" s="65" t="s">
        <v>20</v>
      </c>
      <c r="F311" s="60" t="s">
        <v>31</v>
      </c>
      <c r="G311" s="70">
        <v>1</v>
      </c>
      <c r="H311" s="34">
        <v>2006</v>
      </c>
      <c r="I311" s="33">
        <v>2008</v>
      </c>
      <c r="J311" s="65">
        <v>2031</v>
      </c>
      <c r="K311" s="35">
        <v>30</v>
      </c>
      <c r="L311" s="32">
        <v>0</v>
      </c>
      <c r="M311" s="32">
        <v>0.1</v>
      </c>
      <c r="N311" s="32">
        <v>0.01</v>
      </c>
      <c r="O311" s="32">
        <v>0.89</v>
      </c>
      <c r="P311" s="36">
        <v>0.875</v>
      </c>
      <c r="Q311" s="37">
        <v>0.88249999999999995</v>
      </c>
      <c r="R311" s="38">
        <v>68.423879999999997</v>
      </c>
      <c r="S311" s="39">
        <v>0</v>
      </c>
      <c r="T311" s="39">
        <v>68.423879999999997</v>
      </c>
      <c r="U311" s="39">
        <v>60.384074099999999</v>
      </c>
      <c r="V311" s="40">
        <v>8.0398059000000028</v>
      </c>
      <c r="W311" s="41">
        <f>IFERROR(Table1[[#This Row],[DC Capex (Inflated)]]/Table1[[#This Row],[Total capital cost Incl subsidies (Inflated)]],0)</f>
        <v>0.88250000000000006</v>
      </c>
      <c r="X311" s="42">
        <f>IFERROR(Table1[[#This Row],[Rates Loan (Inflated)]]/Table1[[#This Row],[Total capital cost Incl subsidies (Inflated)]],0)</f>
        <v>0.11750000000000005</v>
      </c>
      <c r="Y311" s="43">
        <f>IFERROR(Table1[[#This Row],[Subsidies (Uninflated)]]/Table1[[#This Row],[Total capital cost Incl subsidies (Inflated)]],0)</f>
        <v>0</v>
      </c>
      <c r="Z311" s="10"/>
    </row>
    <row r="312" spans="1:26" ht="23.25" x14ac:dyDescent="0.35">
      <c r="A312" s="32" t="s">
        <v>1288</v>
      </c>
      <c r="B312" s="56" t="s">
        <v>545</v>
      </c>
      <c r="C312" s="53" t="s">
        <v>546</v>
      </c>
      <c r="D312" s="65" t="s">
        <v>544</v>
      </c>
      <c r="E312" s="65" t="s">
        <v>20</v>
      </c>
      <c r="F312" s="60" t="s">
        <v>31</v>
      </c>
      <c r="G312" s="70">
        <v>5.8823529411764705E-2</v>
      </c>
      <c r="H312" s="34">
        <v>2006</v>
      </c>
      <c r="I312" s="33">
        <v>2015</v>
      </c>
      <c r="J312" s="65">
        <v>2031</v>
      </c>
      <c r="K312" s="35">
        <v>30</v>
      </c>
      <c r="L312" s="32">
        <v>0</v>
      </c>
      <c r="M312" s="32">
        <v>0.1</v>
      </c>
      <c r="N312" s="32">
        <v>0.05</v>
      </c>
      <c r="O312" s="32">
        <v>0.85</v>
      </c>
      <c r="P312" s="36">
        <v>0.875</v>
      </c>
      <c r="Q312" s="37">
        <v>0.86250000000000004</v>
      </c>
      <c r="R312" s="38">
        <v>50.901614705882352</v>
      </c>
      <c r="S312" s="39">
        <v>0</v>
      </c>
      <c r="T312" s="39">
        <v>50.901614705882352</v>
      </c>
      <c r="U312" s="39">
        <v>43.90264268382353</v>
      </c>
      <c r="V312" s="40">
        <v>6.9989720220588207</v>
      </c>
      <c r="W312" s="41">
        <f>IFERROR(Table1[[#This Row],[DC Capex (Inflated)]]/Table1[[#This Row],[Total capital cost Incl subsidies (Inflated)]],0)</f>
        <v>0.86250000000000004</v>
      </c>
      <c r="X312" s="42">
        <f>IFERROR(Table1[[#This Row],[Rates Loan (Inflated)]]/Table1[[#This Row],[Total capital cost Incl subsidies (Inflated)]],0)</f>
        <v>0.13749999999999996</v>
      </c>
      <c r="Y312" s="43">
        <f>IFERROR(Table1[[#This Row],[Subsidies (Uninflated)]]/Table1[[#This Row],[Total capital cost Incl subsidies (Inflated)]],0)</f>
        <v>0</v>
      </c>
      <c r="Z312" s="10"/>
    </row>
    <row r="313" spans="1:26" ht="23.25" x14ac:dyDescent="0.35">
      <c r="A313" s="32" t="s">
        <v>556</v>
      </c>
      <c r="B313" s="56" t="s">
        <v>545</v>
      </c>
      <c r="C313" s="53" t="s">
        <v>546</v>
      </c>
      <c r="D313" s="65" t="s">
        <v>544</v>
      </c>
      <c r="E313" s="65" t="s">
        <v>20</v>
      </c>
      <c r="F313" s="60" t="s">
        <v>32</v>
      </c>
      <c r="G313" s="70">
        <v>5.8823529411764705E-2</v>
      </c>
      <c r="H313" s="34">
        <v>2006</v>
      </c>
      <c r="I313" s="33">
        <v>2015</v>
      </c>
      <c r="J313" s="65">
        <v>2031</v>
      </c>
      <c r="K313" s="35">
        <v>30</v>
      </c>
      <c r="L313" s="32">
        <v>0</v>
      </c>
      <c r="M313" s="32">
        <v>0.1</v>
      </c>
      <c r="N313" s="32">
        <v>0.05</v>
      </c>
      <c r="O313" s="32">
        <v>0.85</v>
      </c>
      <c r="P313" s="36">
        <v>0.875</v>
      </c>
      <c r="Q313" s="37">
        <v>0.86250000000000004</v>
      </c>
      <c r="R313" s="38">
        <v>50.901614705882352</v>
      </c>
      <c r="S313" s="39">
        <v>0</v>
      </c>
      <c r="T313" s="39">
        <v>50.901614705882352</v>
      </c>
      <c r="U313" s="39">
        <v>43.90264268382353</v>
      </c>
      <c r="V313" s="40">
        <v>6.9989720220588207</v>
      </c>
      <c r="W313" s="41">
        <f>IFERROR(Table1[[#This Row],[DC Capex (Inflated)]]/Table1[[#This Row],[Total capital cost Incl subsidies (Inflated)]],0)</f>
        <v>0.86250000000000004</v>
      </c>
      <c r="X313" s="42">
        <f>IFERROR(Table1[[#This Row],[Rates Loan (Inflated)]]/Table1[[#This Row],[Total capital cost Incl subsidies (Inflated)]],0)</f>
        <v>0.13749999999999996</v>
      </c>
      <c r="Y313" s="43">
        <f>IFERROR(Table1[[#This Row],[Subsidies (Uninflated)]]/Table1[[#This Row],[Total capital cost Incl subsidies (Inflated)]],0)</f>
        <v>0</v>
      </c>
      <c r="Z313" s="10"/>
    </row>
    <row r="314" spans="1:26" ht="23.25" x14ac:dyDescent="0.35">
      <c r="A314" s="32" t="s">
        <v>2380</v>
      </c>
      <c r="B314" s="56" t="s">
        <v>2370</v>
      </c>
      <c r="C314" s="53"/>
      <c r="D314" s="65" t="s">
        <v>544</v>
      </c>
      <c r="E314" s="65" t="s">
        <v>20</v>
      </c>
      <c r="F314" s="60" t="s">
        <v>32</v>
      </c>
      <c r="G314" s="70">
        <v>4.6399999999999997E-2</v>
      </c>
      <c r="H314" s="34">
        <v>2006</v>
      </c>
      <c r="I314" s="33">
        <v>2019</v>
      </c>
      <c r="J314" s="65">
        <v>2031</v>
      </c>
      <c r="K314" s="35">
        <v>20</v>
      </c>
      <c r="L314" s="32">
        <v>0</v>
      </c>
      <c r="M314" s="32">
        <v>0.1</v>
      </c>
      <c r="N314" s="32">
        <v>0</v>
      </c>
      <c r="O314" s="32">
        <v>0.9</v>
      </c>
      <c r="P314" s="36">
        <v>0.88</v>
      </c>
      <c r="Q314" s="37">
        <v>0.89</v>
      </c>
      <c r="R314" s="38">
        <v>18.023096320000001</v>
      </c>
      <c r="S314" s="39">
        <v>4.8874317119999997</v>
      </c>
      <c r="T314" s="39">
        <v>13.135664607999997</v>
      </c>
      <c r="U314" s="39">
        <v>11.69074150112</v>
      </c>
      <c r="V314" s="40">
        <v>1.4449231068799995</v>
      </c>
      <c r="W314" s="41">
        <f>IFERROR(Table1[[#This Row],[DC Capex (Inflated)]]/Table1[[#This Row],[Total capital cost Incl subsidies (Inflated)]],0)</f>
        <v>0.6486533331205101</v>
      </c>
      <c r="X314" s="42">
        <f>IFERROR(Table1[[#This Row],[Rates Loan (Inflated)]]/Table1[[#This Row],[Total capital cost Incl subsidies (Inflated)]],0)</f>
        <v>8.0170636677815821E-2</v>
      </c>
      <c r="Y314" s="43">
        <f>IFERROR(Table1[[#This Row],[Subsidies (Uninflated)]]/Table1[[#This Row],[Total capital cost Incl subsidies (Inflated)]],0)</f>
        <v>0.27117603020167402</v>
      </c>
      <c r="Z314" s="10"/>
    </row>
    <row r="315" spans="1:26" ht="23.25" x14ac:dyDescent="0.35">
      <c r="A315" s="32" t="s">
        <v>1347</v>
      </c>
      <c r="B315" s="56" t="s">
        <v>1337</v>
      </c>
      <c r="C315" s="53"/>
      <c r="D315" s="65" t="s">
        <v>544</v>
      </c>
      <c r="E315" s="65" t="s">
        <v>20</v>
      </c>
      <c r="F315" s="60" t="s">
        <v>32</v>
      </c>
      <c r="G315" s="70">
        <v>4.6399999999999997E-2</v>
      </c>
      <c r="H315" s="34">
        <v>2006</v>
      </c>
      <c r="I315" s="33">
        <v>2021</v>
      </c>
      <c r="J315" s="65">
        <v>2031</v>
      </c>
      <c r="K315" s="35">
        <v>30</v>
      </c>
      <c r="L315" s="32">
        <v>0</v>
      </c>
      <c r="M315" s="32">
        <v>0.30499999999999999</v>
      </c>
      <c r="N315" s="32">
        <v>0</v>
      </c>
      <c r="O315" s="32">
        <v>0.69500000000000006</v>
      </c>
      <c r="P315" s="36">
        <v>0.875</v>
      </c>
      <c r="Q315" s="37">
        <v>0.78500000000000003</v>
      </c>
      <c r="R315" s="38">
        <v>150.39036641599998</v>
      </c>
      <c r="S315" s="39">
        <v>0</v>
      </c>
      <c r="T315" s="39">
        <v>150.39036641599998</v>
      </c>
      <c r="U315" s="39">
        <v>118.05643763655996</v>
      </c>
      <c r="V315" s="40">
        <v>32.333928779439987</v>
      </c>
      <c r="W315" s="41">
        <f>IFERROR(Table1[[#This Row],[DC Capex (Inflated)]]/Table1[[#This Row],[Total capital cost Incl subsidies (Inflated)]],0)</f>
        <v>0.78499999999999992</v>
      </c>
      <c r="X315" s="42">
        <f>IFERROR(Table1[[#This Row],[Rates Loan (Inflated)]]/Table1[[#This Row],[Total capital cost Incl subsidies (Inflated)]],0)</f>
        <v>0.21499999999999994</v>
      </c>
      <c r="Y315" s="43">
        <f>IFERROR(Table1[[#This Row],[Subsidies (Uninflated)]]/Table1[[#This Row],[Total capital cost Incl subsidies (Inflated)]],0)</f>
        <v>0</v>
      </c>
      <c r="Z315" s="10"/>
    </row>
    <row r="316" spans="1:26" ht="23.25" x14ac:dyDescent="0.35">
      <c r="A316" s="32" t="s">
        <v>2095</v>
      </c>
      <c r="B316" s="56" t="s">
        <v>1353</v>
      </c>
      <c r="C316" s="53" t="s">
        <v>1354</v>
      </c>
      <c r="D316" s="65" t="s">
        <v>544</v>
      </c>
      <c r="E316" s="65" t="s">
        <v>20</v>
      </c>
      <c r="F316" s="60" t="s">
        <v>32</v>
      </c>
      <c r="G316" s="70">
        <v>4.6399999999999997E-2</v>
      </c>
      <c r="H316" s="34">
        <v>2006</v>
      </c>
      <c r="I316" s="33">
        <v>2021</v>
      </c>
      <c r="J316" s="65">
        <v>2034</v>
      </c>
      <c r="K316" s="35">
        <v>30</v>
      </c>
      <c r="L316" s="32">
        <v>0</v>
      </c>
      <c r="M316" s="32">
        <v>0.1</v>
      </c>
      <c r="N316" s="32">
        <v>0</v>
      </c>
      <c r="O316" s="32">
        <v>0.9</v>
      </c>
      <c r="P316" s="36">
        <v>0.875</v>
      </c>
      <c r="Q316" s="37">
        <v>0.88749999999999996</v>
      </c>
      <c r="R316" s="38">
        <v>507.57990341752617</v>
      </c>
      <c r="S316" s="39">
        <v>0</v>
      </c>
      <c r="T316" s="39">
        <v>507.57990341752617</v>
      </c>
      <c r="U316" s="39">
        <v>450.47716428305449</v>
      </c>
      <c r="V316" s="40">
        <v>57.102739134471719</v>
      </c>
      <c r="W316" s="41">
        <f>IFERROR(Table1[[#This Row],[DC Capex (Inflated)]]/Table1[[#This Row],[Total capital cost Incl subsidies (Inflated)]],0)</f>
        <v>0.88750000000000007</v>
      </c>
      <c r="X316" s="42">
        <f>IFERROR(Table1[[#This Row],[Rates Loan (Inflated)]]/Table1[[#This Row],[Total capital cost Incl subsidies (Inflated)]],0)</f>
        <v>0.11250000000000004</v>
      </c>
      <c r="Y316" s="43">
        <f>IFERROR(Table1[[#This Row],[Subsidies (Uninflated)]]/Table1[[#This Row],[Total capital cost Incl subsidies (Inflated)]],0)</f>
        <v>0</v>
      </c>
      <c r="Z316" s="10"/>
    </row>
    <row r="317" spans="1:26" ht="23.25" x14ac:dyDescent="0.35">
      <c r="A317" s="32" t="s">
        <v>2007</v>
      </c>
      <c r="B317" s="56" t="s">
        <v>2008</v>
      </c>
      <c r="C317" s="53"/>
      <c r="D317" s="65" t="s">
        <v>544</v>
      </c>
      <c r="E317" s="65" t="s">
        <v>20</v>
      </c>
      <c r="F317" s="60" t="s">
        <v>32</v>
      </c>
      <c r="G317" s="70">
        <v>1</v>
      </c>
      <c r="H317" s="34">
        <v>2006</v>
      </c>
      <c r="I317" s="33">
        <v>2023</v>
      </c>
      <c r="J317" s="65">
        <v>2034</v>
      </c>
      <c r="K317" s="35">
        <v>30</v>
      </c>
      <c r="L317" s="32">
        <v>0</v>
      </c>
      <c r="M317" s="32">
        <v>0.70500000000000007</v>
      </c>
      <c r="N317" s="32">
        <v>0</v>
      </c>
      <c r="O317" s="32">
        <v>0.29499999999999993</v>
      </c>
      <c r="P317" s="36">
        <v>0.38</v>
      </c>
      <c r="Q317" s="37">
        <v>0.33749999999999997</v>
      </c>
      <c r="R317" s="38">
        <v>1864.3518192000001</v>
      </c>
      <c r="S317" s="39">
        <v>0</v>
      </c>
      <c r="T317" s="39">
        <v>1864.3518192000001</v>
      </c>
      <c r="U317" s="39">
        <v>629.21873898000001</v>
      </c>
      <c r="V317" s="40">
        <v>1235.1330802200002</v>
      </c>
      <c r="W317" s="41">
        <f>IFERROR(Table1[[#This Row],[DC Capex (Inflated)]]/Table1[[#This Row],[Total capital cost Incl subsidies (Inflated)]],0)</f>
        <v>0.33749999999999997</v>
      </c>
      <c r="X317" s="42">
        <f>IFERROR(Table1[[#This Row],[Rates Loan (Inflated)]]/Table1[[#This Row],[Total capital cost Incl subsidies (Inflated)]],0)</f>
        <v>0.66250000000000009</v>
      </c>
      <c r="Y317" s="43">
        <f>IFERROR(Table1[[#This Row],[Subsidies (Uninflated)]]/Table1[[#This Row],[Total capital cost Incl subsidies (Inflated)]],0)</f>
        <v>0</v>
      </c>
      <c r="Z317" s="10"/>
    </row>
    <row r="318" spans="1:26" ht="46.5" x14ac:dyDescent="0.35">
      <c r="A318" s="32" t="s">
        <v>2062</v>
      </c>
      <c r="B318" s="56" t="s">
        <v>2052</v>
      </c>
      <c r="C318" s="53"/>
      <c r="D318" s="65" t="s">
        <v>544</v>
      </c>
      <c r="E318" s="65" t="s">
        <v>20</v>
      </c>
      <c r="F318" s="60" t="s">
        <v>32</v>
      </c>
      <c r="G318" s="70">
        <v>4.6399999999999997E-2</v>
      </c>
      <c r="H318" s="34">
        <v>2006</v>
      </c>
      <c r="I318" s="33">
        <v>2025</v>
      </c>
      <c r="J318" s="65">
        <v>2034</v>
      </c>
      <c r="K318" s="35">
        <v>30</v>
      </c>
      <c r="L318" s="32">
        <v>0</v>
      </c>
      <c r="M318" s="32">
        <v>0.70500000000000007</v>
      </c>
      <c r="N318" s="32">
        <v>0</v>
      </c>
      <c r="O318" s="32">
        <v>0.29499999999999993</v>
      </c>
      <c r="P318" s="36">
        <v>0.63</v>
      </c>
      <c r="Q318" s="37">
        <v>0.46249999999999997</v>
      </c>
      <c r="R318" s="38">
        <v>816.00662936600224</v>
      </c>
      <c r="S318" s="39">
        <v>0</v>
      </c>
      <c r="T318" s="39">
        <v>816.00662936600224</v>
      </c>
      <c r="U318" s="39">
        <v>377.40306608177599</v>
      </c>
      <c r="V318" s="40">
        <v>438.60356328422614</v>
      </c>
      <c r="W318" s="41">
        <f>IFERROR(Table1[[#This Row],[DC Capex (Inflated)]]/Table1[[#This Row],[Total capital cost Incl subsidies (Inflated)]],0)</f>
        <v>0.46249999999999997</v>
      </c>
      <c r="X318" s="42">
        <f>IFERROR(Table1[[#This Row],[Rates Loan (Inflated)]]/Table1[[#This Row],[Total capital cost Incl subsidies (Inflated)]],0)</f>
        <v>0.53749999999999987</v>
      </c>
      <c r="Y318" s="43">
        <f>IFERROR(Table1[[#This Row],[Subsidies (Uninflated)]]/Table1[[#This Row],[Total capital cost Incl subsidies (Inflated)]],0)</f>
        <v>0</v>
      </c>
      <c r="Z318" s="10"/>
    </row>
    <row r="319" spans="1:26" ht="46.5" x14ac:dyDescent="0.35">
      <c r="A319" s="32" t="s">
        <v>2042</v>
      </c>
      <c r="B319" s="56" t="s">
        <v>2037</v>
      </c>
      <c r="C319" s="53" t="s">
        <v>1316</v>
      </c>
      <c r="D319" s="65" t="s">
        <v>544</v>
      </c>
      <c r="E319" s="65" t="s">
        <v>20</v>
      </c>
      <c r="F319" s="60" t="s">
        <v>32</v>
      </c>
      <c r="G319" s="70">
        <v>0.19</v>
      </c>
      <c r="H319" s="34">
        <v>2006</v>
      </c>
      <c r="I319" s="33">
        <v>2025</v>
      </c>
      <c r="J319" s="65">
        <v>2034</v>
      </c>
      <c r="K319" s="35">
        <v>30</v>
      </c>
      <c r="L319" s="32">
        <v>0</v>
      </c>
      <c r="M319" s="32">
        <v>0.70500000000000007</v>
      </c>
      <c r="N319" s="32">
        <v>0</v>
      </c>
      <c r="O319" s="32">
        <v>0.29499999999999993</v>
      </c>
      <c r="P319" s="36">
        <v>0.38</v>
      </c>
      <c r="Q319" s="37">
        <v>0.33749999999999997</v>
      </c>
      <c r="R319" s="38">
        <v>3219.2943915663427</v>
      </c>
      <c r="S319" s="39">
        <v>0</v>
      </c>
      <c r="T319" s="39">
        <v>3219.2943915663427</v>
      </c>
      <c r="U319" s="39">
        <v>1086.5118571536404</v>
      </c>
      <c r="V319" s="40">
        <v>2132.7825344127023</v>
      </c>
      <c r="W319" s="41">
        <f>IFERROR(Table1[[#This Row],[DC Capex (Inflated)]]/Table1[[#This Row],[Total capital cost Incl subsidies (Inflated)]],0)</f>
        <v>0.33749999999999991</v>
      </c>
      <c r="X319" s="42">
        <f>IFERROR(Table1[[#This Row],[Rates Loan (Inflated)]]/Table1[[#This Row],[Total capital cost Incl subsidies (Inflated)]],0)</f>
        <v>0.66250000000000009</v>
      </c>
      <c r="Y319" s="43">
        <f>IFERROR(Table1[[#This Row],[Subsidies (Uninflated)]]/Table1[[#This Row],[Total capital cost Incl subsidies (Inflated)]],0)</f>
        <v>0</v>
      </c>
      <c r="Z319" s="10"/>
    </row>
    <row r="320" spans="1:26" ht="46.5" x14ac:dyDescent="0.35">
      <c r="A320" s="32" t="s">
        <v>2351</v>
      </c>
      <c r="B320" s="56" t="s">
        <v>2027</v>
      </c>
      <c r="C320" s="53"/>
      <c r="D320" s="65" t="s">
        <v>544</v>
      </c>
      <c r="E320" s="65" t="s">
        <v>20</v>
      </c>
      <c r="F320" s="60" t="s">
        <v>32</v>
      </c>
      <c r="G320" s="70">
        <v>0.19</v>
      </c>
      <c r="H320" s="34">
        <v>2006</v>
      </c>
      <c r="I320" s="33">
        <v>2026</v>
      </c>
      <c r="J320" s="65">
        <v>2034</v>
      </c>
      <c r="K320" s="35">
        <v>30</v>
      </c>
      <c r="L320" s="32">
        <v>0</v>
      </c>
      <c r="M320" s="32">
        <v>0.505</v>
      </c>
      <c r="N320" s="32">
        <v>0</v>
      </c>
      <c r="O320" s="32">
        <v>0.495</v>
      </c>
      <c r="P320" s="36">
        <v>0.63</v>
      </c>
      <c r="Q320" s="37">
        <v>0.5625</v>
      </c>
      <c r="R320" s="38">
        <v>5033.8613572655104</v>
      </c>
      <c r="S320" s="39">
        <v>0</v>
      </c>
      <c r="T320" s="39">
        <v>5033.8613572655104</v>
      </c>
      <c r="U320" s="39">
        <v>2831.5470134618499</v>
      </c>
      <c r="V320" s="40">
        <v>2202.3143438036604</v>
      </c>
      <c r="W320" s="41">
        <f>IFERROR(Table1[[#This Row],[DC Capex (Inflated)]]/Table1[[#This Row],[Total capital cost Incl subsidies (Inflated)]],0)</f>
        <v>0.56250000000000011</v>
      </c>
      <c r="X320" s="42">
        <f>IFERROR(Table1[[#This Row],[Rates Loan (Inflated)]]/Table1[[#This Row],[Total capital cost Incl subsidies (Inflated)]],0)</f>
        <v>0.43749999999999994</v>
      </c>
      <c r="Y320" s="43">
        <f>IFERROR(Table1[[#This Row],[Subsidies (Uninflated)]]/Table1[[#This Row],[Total capital cost Incl subsidies (Inflated)]],0)</f>
        <v>0</v>
      </c>
      <c r="Z320" s="10"/>
    </row>
    <row r="321" spans="1:26" ht="23.25" x14ac:dyDescent="0.35">
      <c r="A321" s="32" t="s">
        <v>2023</v>
      </c>
      <c r="B321" s="56" t="s">
        <v>2018</v>
      </c>
      <c r="C321" s="53"/>
      <c r="D321" s="65" t="s">
        <v>544</v>
      </c>
      <c r="E321" s="65" t="s">
        <v>20</v>
      </c>
      <c r="F321" s="60" t="s">
        <v>32</v>
      </c>
      <c r="G321" s="70">
        <v>0.189</v>
      </c>
      <c r="H321" s="34">
        <v>2006</v>
      </c>
      <c r="I321" s="33">
        <v>2028</v>
      </c>
      <c r="J321" s="65">
        <v>2034</v>
      </c>
      <c r="K321" s="35">
        <v>30</v>
      </c>
      <c r="L321" s="32">
        <v>0.05</v>
      </c>
      <c r="M321" s="32">
        <v>0.505</v>
      </c>
      <c r="N321" s="32">
        <v>0</v>
      </c>
      <c r="O321" s="32">
        <v>0.44500000000000001</v>
      </c>
      <c r="P321" s="36">
        <v>0.63</v>
      </c>
      <c r="Q321" s="37">
        <v>0.53749999999999998</v>
      </c>
      <c r="R321" s="38">
        <v>11674.816008783058</v>
      </c>
      <c r="S321" s="39">
        <v>0</v>
      </c>
      <c r="T321" s="39">
        <v>11674.816008783058</v>
      </c>
      <c r="U321" s="39">
        <v>6275.2136047208933</v>
      </c>
      <c r="V321" s="40">
        <v>5399.6024040621651</v>
      </c>
      <c r="W321" s="41">
        <f>IFERROR(Table1[[#This Row],[DC Capex (Inflated)]]/Table1[[#This Row],[Total capital cost Incl subsidies (Inflated)]],0)</f>
        <v>0.53749999999999998</v>
      </c>
      <c r="X321" s="42">
        <f>IFERROR(Table1[[#This Row],[Rates Loan (Inflated)]]/Table1[[#This Row],[Total capital cost Incl subsidies (Inflated)]],0)</f>
        <v>0.46250000000000008</v>
      </c>
      <c r="Y321" s="43">
        <f>IFERROR(Table1[[#This Row],[Subsidies (Uninflated)]]/Table1[[#This Row],[Total capital cost Incl subsidies (Inflated)]],0)</f>
        <v>0</v>
      </c>
      <c r="Z321" s="10"/>
    </row>
    <row r="322" spans="1:26" ht="23.25" x14ac:dyDescent="0.35">
      <c r="A322" s="32" t="s">
        <v>1801</v>
      </c>
      <c r="B322" s="56" t="s">
        <v>1755</v>
      </c>
      <c r="C322" s="53"/>
      <c r="D322" s="65" t="s">
        <v>544</v>
      </c>
      <c r="E322" s="65" t="s">
        <v>20</v>
      </c>
      <c r="F322" s="60" t="s">
        <v>32</v>
      </c>
      <c r="G322" s="70">
        <v>4.6399999999999997E-2</v>
      </c>
      <c r="H322" s="34">
        <v>2006</v>
      </c>
      <c r="I322" s="33">
        <v>2019</v>
      </c>
      <c r="J322" s="65">
        <v>2031</v>
      </c>
      <c r="K322" s="35">
        <v>25</v>
      </c>
      <c r="L322" s="32">
        <v>0</v>
      </c>
      <c r="M322" s="32">
        <v>0.1</v>
      </c>
      <c r="N322" s="32">
        <v>0</v>
      </c>
      <c r="O322" s="32">
        <v>0.9</v>
      </c>
      <c r="P322" s="36">
        <v>0.88</v>
      </c>
      <c r="Q322" s="37">
        <v>0.89</v>
      </c>
      <c r="R322" s="38">
        <v>21.459037199999997</v>
      </c>
      <c r="S322" s="39">
        <v>0</v>
      </c>
      <c r="T322" s="39">
        <v>21.459037199999997</v>
      </c>
      <c r="U322" s="39">
        <v>19.098543107999998</v>
      </c>
      <c r="V322" s="40">
        <v>2.3604940919999997</v>
      </c>
      <c r="W322" s="41">
        <f>IFERROR(Table1[[#This Row],[DC Capex (Inflated)]]/Table1[[#This Row],[Total capital cost Incl subsidies (Inflated)]],0)</f>
        <v>0.89</v>
      </c>
      <c r="X322" s="42">
        <f>IFERROR(Table1[[#This Row],[Rates Loan (Inflated)]]/Table1[[#This Row],[Total capital cost Incl subsidies (Inflated)]],0)</f>
        <v>0.11</v>
      </c>
      <c r="Y322" s="43">
        <f>IFERROR(Table1[[#This Row],[Subsidies (Uninflated)]]/Table1[[#This Row],[Total capital cost Incl subsidies (Inflated)]],0)</f>
        <v>0</v>
      </c>
      <c r="Z322" s="10"/>
    </row>
    <row r="323" spans="1:26" ht="23.25" x14ac:dyDescent="0.35">
      <c r="A323" s="32" t="s">
        <v>1802</v>
      </c>
      <c r="B323" s="56" t="s">
        <v>1756</v>
      </c>
      <c r="C323" s="53"/>
      <c r="D323" s="65" t="s">
        <v>544</v>
      </c>
      <c r="E323" s="65" t="s">
        <v>20</v>
      </c>
      <c r="F323" s="60" t="s">
        <v>32</v>
      </c>
      <c r="G323" s="70">
        <v>4.6399999999999997E-2</v>
      </c>
      <c r="H323" s="34">
        <v>2006</v>
      </c>
      <c r="I323" s="33">
        <v>2020</v>
      </c>
      <c r="J323" s="65">
        <v>2031</v>
      </c>
      <c r="K323" s="35">
        <v>25</v>
      </c>
      <c r="L323" s="32">
        <v>0</v>
      </c>
      <c r="M323" s="32">
        <v>0.1</v>
      </c>
      <c r="N323" s="32">
        <v>0</v>
      </c>
      <c r="O323" s="32">
        <v>0.9</v>
      </c>
      <c r="P323" s="36">
        <v>0.88</v>
      </c>
      <c r="Q323" s="37">
        <v>0.89</v>
      </c>
      <c r="R323" s="38">
        <v>3.9439999999999996E-3</v>
      </c>
      <c r="S323" s="39">
        <v>0</v>
      </c>
      <c r="T323" s="39">
        <v>3.9439999999999996E-3</v>
      </c>
      <c r="U323" s="39">
        <v>3.5101599999999996E-3</v>
      </c>
      <c r="V323" s="40">
        <v>4.3384000000000001E-4</v>
      </c>
      <c r="W323" s="41">
        <f>IFERROR(Table1[[#This Row],[DC Capex (Inflated)]]/Table1[[#This Row],[Total capital cost Incl subsidies (Inflated)]],0)</f>
        <v>0.89</v>
      </c>
      <c r="X323" s="42">
        <f>IFERROR(Table1[[#This Row],[Rates Loan (Inflated)]]/Table1[[#This Row],[Total capital cost Incl subsidies (Inflated)]],0)</f>
        <v>0.11000000000000001</v>
      </c>
      <c r="Y323" s="43">
        <f>IFERROR(Table1[[#This Row],[Subsidies (Uninflated)]]/Table1[[#This Row],[Total capital cost Incl subsidies (Inflated)]],0)</f>
        <v>0</v>
      </c>
      <c r="Z323" s="10"/>
    </row>
    <row r="324" spans="1:26" ht="23.25" x14ac:dyDescent="0.35">
      <c r="A324" s="32" t="s">
        <v>1364</v>
      </c>
      <c r="B324" s="56" t="s">
        <v>1930</v>
      </c>
      <c r="C324" s="53"/>
      <c r="D324" s="65" t="s">
        <v>544</v>
      </c>
      <c r="E324" s="65" t="s">
        <v>20</v>
      </c>
      <c r="F324" s="60" t="s">
        <v>32</v>
      </c>
      <c r="G324" s="70">
        <v>4.6399999999999997E-2</v>
      </c>
      <c r="H324" s="34">
        <v>2006</v>
      </c>
      <c r="I324" s="33">
        <v>2019</v>
      </c>
      <c r="J324" s="65">
        <v>2031</v>
      </c>
      <c r="K324" s="35">
        <v>20</v>
      </c>
      <c r="L324" s="32">
        <v>0</v>
      </c>
      <c r="M324" s="32">
        <v>0.1</v>
      </c>
      <c r="N324" s="32">
        <v>0</v>
      </c>
      <c r="O324" s="32">
        <v>0.9</v>
      </c>
      <c r="P324" s="36">
        <v>0.88</v>
      </c>
      <c r="Q324" s="37">
        <v>0.89</v>
      </c>
      <c r="R324" s="38">
        <v>1.2826351999999999</v>
      </c>
      <c r="S324" s="39">
        <v>0</v>
      </c>
      <c r="T324" s="39">
        <v>1.2826351999999999</v>
      </c>
      <c r="U324" s="39">
        <v>1.1415453279999999</v>
      </c>
      <c r="V324" s="40">
        <v>0.14108987200000001</v>
      </c>
      <c r="W324" s="41">
        <f>IFERROR(Table1[[#This Row],[DC Capex (Inflated)]]/Table1[[#This Row],[Total capital cost Incl subsidies (Inflated)]],0)</f>
        <v>0.89</v>
      </c>
      <c r="X324" s="42">
        <f>IFERROR(Table1[[#This Row],[Rates Loan (Inflated)]]/Table1[[#This Row],[Total capital cost Incl subsidies (Inflated)]],0)</f>
        <v>0.11000000000000001</v>
      </c>
      <c r="Y324" s="43">
        <f>IFERROR(Table1[[#This Row],[Subsidies (Uninflated)]]/Table1[[#This Row],[Total capital cost Incl subsidies (Inflated)]],0)</f>
        <v>0</v>
      </c>
      <c r="Z324" s="10"/>
    </row>
    <row r="325" spans="1:26" ht="23.25" x14ac:dyDescent="0.35">
      <c r="A325" s="32" t="s">
        <v>1803</v>
      </c>
      <c r="B325" s="56" t="s">
        <v>1760</v>
      </c>
      <c r="C325" s="53"/>
      <c r="D325" s="65" t="s">
        <v>544</v>
      </c>
      <c r="E325" s="65" t="s">
        <v>20</v>
      </c>
      <c r="F325" s="60" t="s">
        <v>32</v>
      </c>
      <c r="G325" s="70">
        <v>4.6399999999999997E-2</v>
      </c>
      <c r="H325" s="34">
        <v>2006</v>
      </c>
      <c r="I325" s="33">
        <v>2019</v>
      </c>
      <c r="J325" s="65">
        <v>2031</v>
      </c>
      <c r="K325" s="35">
        <v>25</v>
      </c>
      <c r="L325" s="32">
        <v>0</v>
      </c>
      <c r="M325" s="32">
        <v>0.1</v>
      </c>
      <c r="N325" s="32">
        <v>0</v>
      </c>
      <c r="O325" s="32">
        <v>0.9</v>
      </c>
      <c r="P325" s="36">
        <v>0.88</v>
      </c>
      <c r="Q325" s="37">
        <v>0.89</v>
      </c>
      <c r="R325" s="38">
        <v>26.315803151999997</v>
      </c>
      <c r="S325" s="39">
        <v>0</v>
      </c>
      <c r="T325" s="39">
        <v>26.315803151999997</v>
      </c>
      <c r="U325" s="39">
        <v>23.421064805279997</v>
      </c>
      <c r="V325" s="40">
        <v>2.8947383467200005</v>
      </c>
      <c r="W325" s="41">
        <f>IFERROR(Table1[[#This Row],[DC Capex (Inflated)]]/Table1[[#This Row],[Total capital cost Incl subsidies (Inflated)]],0)</f>
        <v>0.89</v>
      </c>
      <c r="X325" s="42">
        <f>IFERROR(Table1[[#This Row],[Rates Loan (Inflated)]]/Table1[[#This Row],[Total capital cost Incl subsidies (Inflated)]],0)</f>
        <v>0.11000000000000003</v>
      </c>
      <c r="Y325" s="43">
        <f>IFERROR(Table1[[#This Row],[Subsidies (Uninflated)]]/Table1[[#This Row],[Total capital cost Incl subsidies (Inflated)]],0)</f>
        <v>0</v>
      </c>
      <c r="Z325" s="10"/>
    </row>
    <row r="326" spans="1:26" ht="23.25" x14ac:dyDescent="0.35">
      <c r="A326" s="32" t="s">
        <v>573</v>
      </c>
      <c r="B326" s="56" t="s">
        <v>574</v>
      </c>
      <c r="C326" s="53" t="s">
        <v>562</v>
      </c>
      <c r="D326" s="65" t="s">
        <v>544</v>
      </c>
      <c r="E326" s="65" t="s">
        <v>20</v>
      </c>
      <c r="F326" s="60" t="s">
        <v>33</v>
      </c>
      <c r="G326" s="70">
        <v>1</v>
      </c>
      <c r="H326" s="34">
        <v>2006</v>
      </c>
      <c r="I326" s="33">
        <v>2015</v>
      </c>
      <c r="J326" s="65">
        <v>2031</v>
      </c>
      <c r="K326" s="35">
        <v>30</v>
      </c>
      <c r="L326" s="32">
        <v>0</v>
      </c>
      <c r="M326" s="32">
        <v>0.1</v>
      </c>
      <c r="N326" s="32">
        <v>0.01</v>
      </c>
      <c r="O326" s="32">
        <v>0.89</v>
      </c>
      <c r="P326" s="36">
        <v>0.875</v>
      </c>
      <c r="Q326" s="37">
        <v>0.88249999999999995</v>
      </c>
      <c r="R326" s="38">
        <v>1278.5792000000001</v>
      </c>
      <c r="S326" s="39">
        <v>80.710610000000003</v>
      </c>
      <c r="T326" s="39">
        <v>1197.86859</v>
      </c>
      <c r="U326" s="39">
        <v>1057.119030675</v>
      </c>
      <c r="V326" s="40">
        <v>140.74955932500009</v>
      </c>
      <c r="W326" s="41">
        <f>IFERROR(Table1[[#This Row],[DC Capex (Inflated)]]/Table1[[#This Row],[Total capital cost Incl subsidies (Inflated)]],0)</f>
        <v>0.82679198181465796</v>
      </c>
      <c r="X326" s="42">
        <f>IFERROR(Table1[[#This Row],[Rates Loan (Inflated)]]/Table1[[#This Row],[Total capital cost Incl subsidies (Inflated)]],0)</f>
        <v>0.110082785114133</v>
      </c>
      <c r="Y326" s="43">
        <f>IFERROR(Table1[[#This Row],[Subsidies (Uninflated)]]/Table1[[#This Row],[Total capital cost Incl subsidies (Inflated)]],0)</f>
        <v>6.3125233071209041E-2</v>
      </c>
      <c r="Z326" s="10"/>
    </row>
    <row r="327" spans="1:26" ht="23.25" x14ac:dyDescent="0.35">
      <c r="A327" s="32" t="s">
        <v>593</v>
      </c>
      <c r="B327" s="56" t="s">
        <v>594</v>
      </c>
      <c r="C327" s="53" t="s">
        <v>546</v>
      </c>
      <c r="D327" s="65" t="s">
        <v>544</v>
      </c>
      <c r="E327" s="65" t="s">
        <v>20</v>
      </c>
      <c r="F327" s="60" t="s">
        <v>33</v>
      </c>
      <c r="G327" s="70">
        <v>1</v>
      </c>
      <c r="H327" s="34">
        <v>2006</v>
      </c>
      <c r="I327" s="33">
        <v>2007</v>
      </c>
      <c r="J327" s="65">
        <v>2031</v>
      </c>
      <c r="K327" s="35">
        <v>30</v>
      </c>
      <c r="L327" s="32">
        <v>0</v>
      </c>
      <c r="M327" s="32">
        <v>0.1</v>
      </c>
      <c r="N327" s="32">
        <v>0.05</v>
      </c>
      <c r="O327" s="32">
        <v>0.85</v>
      </c>
      <c r="P327" s="36">
        <v>0.875</v>
      </c>
      <c r="Q327" s="37">
        <v>0.86250000000000004</v>
      </c>
      <c r="R327" s="38">
        <v>2097.8617799999997</v>
      </c>
      <c r="S327" s="39">
        <v>0</v>
      </c>
      <c r="T327" s="39">
        <v>2097.8617799999997</v>
      </c>
      <c r="U327" s="39">
        <v>1809.4057852499998</v>
      </c>
      <c r="V327" s="40">
        <v>288.45599474999995</v>
      </c>
      <c r="W327" s="41">
        <f>IFERROR(Table1[[#This Row],[DC Capex (Inflated)]]/Table1[[#This Row],[Total capital cost Incl subsidies (Inflated)]],0)</f>
        <v>0.86250000000000004</v>
      </c>
      <c r="X327" s="42">
        <f>IFERROR(Table1[[#This Row],[Rates Loan (Inflated)]]/Table1[[#This Row],[Total capital cost Incl subsidies (Inflated)]],0)</f>
        <v>0.13749999999999998</v>
      </c>
      <c r="Y327" s="43">
        <f>IFERROR(Table1[[#This Row],[Subsidies (Uninflated)]]/Table1[[#This Row],[Total capital cost Incl subsidies (Inflated)]],0)</f>
        <v>0</v>
      </c>
      <c r="Z327" s="10"/>
    </row>
    <row r="328" spans="1:26" ht="23.25" x14ac:dyDescent="0.35">
      <c r="A328" s="32" t="s">
        <v>591</v>
      </c>
      <c r="B328" s="56" t="s">
        <v>592</v>
      </c>
      <c r="C328" s="53" t="s">
        <v>562</v>
      </c>
      <c r="D328" s="65" t="s">
        <v>544</v>
      </c>
      <c r="E328" s="65" t="s">
        <v>20</v>
      </c>
      <c r="F328" s="60" t="s">
        <v>33</v>
      </c>
      <c r="G328" s="70">
        <v>1</v>
      </c>
      <c r="H328" s="34">
        <v>2006</v>
      </c>
      <c r="I328" s="33">
        <v>2011</v>
      </c>
      <c r="J328" s="65">
        <v>2031</v>
      </c>
      <c r="K328" s="35">
        <v>30</v>
      </c>
      <c r="L328" s="32">
        <v>0</v>
      </c>
      <c r="M328" s="32">
        <v>0.1</v>
      </c>
      <c r="N328" s="32">
        <v>0.05</v>
      </c>
      <c r="O328" s="32">
        <v>0.85</v>
      </c>
      <c r="P328" s="36">
        <v>0.875</v>
      </c>
      <c r="Q328" s="37">
        <v>0.86250000000000004</v>
      </c>
      <c r="R328" s="38">
        <v>6.7152200000000004</v>
      </c>
      <c r="S328" s="39">
        <v>0</v>
      </c>
      <c r="T328" s="39">
        <v>6.7152200000000004</v>
      </c>
      <c r="U328" s="39">
        <v>5.7918772500000006</v>
      </c>
      <c r="V328" s="40">
        <v>0.92334274999999977</v>
      </c>
      <c r="W328" s="41">
        <f>IFERROR(Table1[[#This Row],[DC Capex (Inflated)]]/Table1[[#This Row],[Total capital cost Incl subsidies (Inflated)]],0)</f>
        <v>0.86250000000000004</v>
      </c>
      <c r="X328" s="42">
        <f>IFERROR(Table1[[#This Row],[Rates Loan (Inflated)]]/Table1[[#This Row],[Total capital cost Incl subsidies (Inflated)]],0)</f>
        <v>0.13749999999999996</v>
      </c>
      <c r="Y328" s="43">
        <f>IFERROR(Table1[[#This Row],[Subsidies (Uninflated)]]/Table1[[#This Row],[Total capital cost Incl subsidies (Inflated)]],0)</f>
        <v>0</v>
      </c>
      <c r="Z328" s="10"/>
    </row>
    <row r="329" spans="1:26" ht="23.25" x14ac:dyDescent="0.35">
      <c r="A329" s="32" t="s">
        <v>609</v>
      </c>
      <c r="B329" s="56" t="s">
        <v>610</v>
      </c>
      <c r="C329" s="53" t="s">
        <v>562</v>
      </c>
      <c r="D329" s="65" t="s">
        <v>544</v>
      </c>
      <c r="E329" s="65" t="s">
        <v>20</v>
      </c>
      <c r="F329" s="60" t="s">
        <v>33</v>
      </c>
      <c r="G329" s="70">
        <v>1</v>
      </c>
      <c r="H329" s="34">
        <v>2006</v>
      </c>
      <c r="I329" s="33">
        <v>2009</v>
      </c>
      <c r="J329" s="65">
        <v>2031</v>
      </c>
      <c r="K329" s="35">
        <v>30</v>
      </c>
      <c r="L329" s="32">
        <v>0</v>
      </c>
      <c r="M329" s="32">
        <v>0.1</v>
      </c>
      <c r="N329" s="32">
        <v>0.01</v>
      </c>
      <c r="O329" s="32">
        <v>0.89</v>
      </c>
      <c r="P329" s="36">
        <v>0.875</v>
      </c>
      <c r="Q329" s="37">
        <v>0.88249999999999995</v>
      </c>
      <c r="R329" s="38">
        <v>84.8</v>
      </c>
      <c r="S329" s="39">
        <v>0</v>
      </c>
      <c r="T329" s="39">
        <v>84.8</v>
      </c>
      <c r="U329" s="39">
        <v>74.835999999999999</v>
      </c>
      <c r="V329" s="40">
        <v>9.9639999999999986</v>
      </c>
      <c r="W329" s="41">
        <f>IFERROR(Table1[[#This Row],[DC Capex (Inflated)]]/Table1[[#This Row],[Total capital cost Incl subsidies (Inflated)]],0)</f>
        <v>0.88250000000000006</v>
      </c>
      <c r="X329" s="42">
        <f>IFERROR(Table1[[#This Row],[Rates Loan (Inflated)]]/Table1[[#This Row],[Total capital cost Incl subsidies (Inflated)]],0)</f>
        <v>0.11749999999999999</v>
      </c>
      <c r="Y329" s="43">
        <f>IFERROR(Table1[[#This Row],[Subsidies (Uninflated)]]/Table1[[#This Row],[Total capital cost Incl subsidies (Inflated)]],0)</f>
        <v>0</v>
      </c>
      <c r="Z329" s="10"/>
    </row>
    <row r="330" spans="1:26" ht="23.25" x14ac:dyDescent="0.35">
      <c r="A330" s="32" t="s">
        <v>567</v>
      </c>
      <c r="B330" s="56" t="s">
        <v>568</v>
      </c>
      <c r="C330" s="53" t="s">
        <v>561</v>
      </c>
      <c r="D330" s="65" t="s">
        <v>544</v>
      </c>
      <c r="E330" s="65" t="s">
        <v>20</v>
      </c>
      <c r="F330" s="60" t="s">
        <v>33</v>
      </c>
      <c r="G330" s="70">
        <v>1</v>
      </c>
      <c r="H330" s="34">
        <v>2006</v>
      </c>
      <c r="I330" s="33">
        <v>2013</v>
      </c>
      <c r="J330" s="65">
        <v>2031</v>
      </c>
      <c r="K330" s="35">
        <v>30</v>
      </c>
      <c r="L330" s="32">
        <v>0</v>
      </c>
      <c r="M330" s="32">
        <v>0.90500000000000003</v>
      </c>
      <c r="N330" s="32">
        <v>0.01</v>
      </c>
      <c r="O330" s="32">
        <v>8.4999999999999964E-2</v>
      </c>
      <c r="P330" s="36">
        <v>0.125</v>
      </c>
      <c r="Q330" s="37">
        <v>0.105</v>
      </c>
      <c r="R330" s="38">
        <v>45.028649999999999</v>
      </c>
      <c r="S330" s="39">
        <v>0</v>
      </c>
      <c r="T330" s="39">
        <v>45.028649999999999</v>
      </c>
      <c r="U330" s="39">
        <v>4.7280082500000002</v>
      </c>
      <c r="V330" s="40">
        <v>40.300641750000004</v>
      </c>
      <c r="W330" s="41">
        <f>IFERROR(Table1[[#This Row],[DC Capex (Inflated)]]/Table1[[#This Row],[Total capital cost Incl subsidies (Inflated)]],0)</f>
        <v>0.10500000000000001</v>
      </c>
      <c r="X330" s="42">
        <f>IFERROR(Table1[[#This Row],[Rates Loan (Inflated)]]/Table1[[#This Row],[Total capital cost Incl subsidies (Inflated)]],0)</f>
        <v>0.89500000000000013</v>
      </c>
      <c r="Y330" s="43">
        <f>IFERROR(Table1[[#This Row],[Subsidies (Uninflated)]]/Table1[[#This Row],[Total capital cost Incl subsidies (Inflated)]],0)</f>
        <v>0</v>
      </c>
      <c r="Z330" s="10"/>
    </row>
    <row r="331" spans="1:26" ht="23.25" x14ac:dyDescent="0.35">
      <c r="A331" s="32" t="s">
        <v>557</v>
      </c>
      <c r="B331" s="56" t="s">
        <v>545</v>
      </c>
      <c r="C331" s="53" t="s">
        <v>546</v>
      </c>
      <c r="D331" s="65" t="s">
        <v>544</v>
      </c>
      <c r="E331" s="65" t="s">
        <v>20</v>
      </c>
      <c r="F331" s="60" t="s">
        <v>33</v>
      </c>
      <c r="G331" s="70">
        <v>5.8823529411764705E-2</v>
      </c>
      <c r="H331" s="34">
        <v>2006</v>
      </c>
      <c r="I331" s="33">
        <v>2015</v>
      </c>
      <c r="J331" s="65">
        <v>2031</v>
      </c>
      <c r="K331" s="35">
        <v>30</v>
      </c>
      <c r="L331" s="32">
        <v>0</v>
      </c>
      <c r="M331" s="32">
        <v>0.1</v>
      </c>
      <c r="N331" s="32">
        <v>0.05</v>
      </c>
      <c r="O331" s="32">
        <v>0.85</v>
      </c>
      <c r="P331" s="36">
        <v>0.875</v>
      </c>
      <c r="Q331" s="37">
        <v>0.86250000000000004</v>
      </c>
      <c r="R331" s="38">
        <v>50.901614705882352</v>
      </c>
      <c r="S331" s="39">
        <v>0</v>
      </c>
      <c r="T331" s="39">
        <v>50.901614705882352</v>
      </c>
      <c r="U331" s="39">
        <v>43.90264268382353</v>
      </c>
      <c r="V331" s="40">
        <v>6.9989720220588207</v>
      </c>
      <c r="W331" s="41">
        <f>IFERROR(Table1[[#This Row],[DC Capex (Inflated)]]/Table1[[#This Row],[Total capital cost Incl subsidies (Inflated)]],0)</f>
        <v>0.86250000000000004</v>
      </c>
      <c r="X331" s="42">
        <f>IFERROR(Table1[[#This Row],[Rates Loan (Inflated)]]/Table1[[#This Row],[Total capital cost Incl subsidies (Inflated)]],0)</f>
        <v>0.13749999999999996</v>
      </c>
      <c r="Y331" s="43">
        <f>IFERROR(Table1[[#This Row],[Subsidies (Uninflated)]]/Table1[[#This Row],[Total capital cost Incl subsidies (Inflated)]],0)</f>
        <v>0</v>
      </c>
      <c r="Z331" s="10"/>
    </row>
    <row r="332" spans="1:26" ht="23.25" x14ac:dyDescent="0.35">
      <c r="A332" s="32" t="s">
        <v>1289</v>
      </c>
      <c r="B332" s="56" t="s">
        <v>545</v>
      </c>
      <c r="C332" s="53" t="s">
        <v>546</v>
      </c>
      <c r="D332" s="65" t="s">
        <v>544</v>
      </c>
      <c r="E332" s="65" t="s">
        <v>20</v>
      </c>
      <c r="F332" s="60" t="s">
        <v>33</v>
      </c>
      <c r="G332" s="70">
        <v>1</v>
      </c>
      <c r="H332" s="34">
        <v>2006</v>
      </c>
      <c r="I332" s="33">
        <v>2016</v>
      </c>
      <c r="J332" s="65">
        <v>2031</v>
      </c>
      <c r="K332" s="35">
        <v>30</v>
      </c>
      <c r="L332" s="32">
        <v>0</v>
      </c>
      <c r="M332" s="32">
        <v>0.1</v>
      </c>
      <c r="N332" s="32">
        <v>0.05</v>
      </c>
      <c r="O332" s="32">
        <v>0.85</v>
      </c>
      <c r="P332" s="36">
        <v>0.875</v>
      </c>
      <c r="Q332" s="37">
        <v>0.86250000000000004</v>
      </c>
      <c r="R332" s="38">
        <v>167.60169999999999</v>
      </c>
      <c r="S332" s="39">
        <v>0</v>
      </c>
      <c r="T332" s="39">
        <v>167.60169999999999</v>
      </c>
      <c r="U332" s="39">
        <v>144.55646625000003</v>
      </c>
      <c r="V332" s="40">
        <v>23.045233749999994</v>
      </c>
      <c r="W332" s="41">
        <f>IFERROR(Table1[[#This Row],[DC Capex (Inflated)]]/Table1[[#This Row],[Total capital cost Incl subsidies (Inflated)]],0)</f>
        <v>0.86250000000000016</v>
      </c>
      <c r="X332" s="42">
        <f>IFERROR(Table1[[#This Row],[Rates Loan (Inflated)]]/Table1[[#This Row],[Total capital cost Incl subsidies (Inflated)]],0)</f>
        <v>0.13749999999999998</v>
      </c>
      <c r="Y332" s="43">
        <f>IFERROR(Table1[[#This Row],[Subsidies (Uninflated)]]/Table1[[#This Row],[Total capital cost Incl subsidies (Inflated)]],0)</f>
        <v>0</v>
      </c>
      <c r="Z332" s="10"/>
    </row>
    <row r="333" spans="1:26" ht="23.25" x14ac:dyDescent="0.35">
      <c r="A333" s="32" t="s">
        <v>599</v>
      </c>
      <c r="B333" s="56" t="s">
        <v>600</v>
      </c>
      <c r="C333" s="53" t="s">
        <v>546</v>
      </c>
      <c r="D333" s="65" t="s">
        <v>544</v>
      </c>
      <c r="E333" s="65" t="s">
        <v>20</v>
      </c>
      <c r="F333" s="60" t="s">
        <v>33</v>
      </c>
      <c r="G333" s="70">
        <v>1</v>
      </c>
      <c r="H333" s="34">
        <v>2006</v>
      </c>
      <c r="I333" s="33">
        <v>2008</v>
      </c>
      <c r="J333" s="65">
        <v>2031</v>
      </c>
      <c r="K333" s="35">
        <v>30</v>
      </c>
      <c r="L333" s="32">
        <v>0</v>
      </c>
      <c r="M333" s="32">
        <v>0.1</v>
      </c>
      <c r="N333" s="32">
        <v>0.05</v>
      </c>
      <c r="O333" s="32">
        <v>0.85</v>
      </c>
      <c r="P333" s="36">
        <v>0.875</v>
      </c>
      <c r="Q333" s="37">
        <v>0.86250000000000004</v>
      </c>
      <c r="R333" s="38">
        <v>51.489149999999995</v>
      </c>
      <c r="S333" s="39">
        <v>0</v>
      </c>
      <c r="T333" s="39">
        <v>51.489149999999995</v>
      </c>
      <c r="U333" s="39">
        <v>44.409391874999997</v>
      </c>
      <c r="V333" s="40">
        <v>7.0797581249999997</v>
      </c>
      <c r="W333" s="41">
        <f>IFERROR(Table1[[#This Row],[DC Capex (Inflated)]]/Table1[[#This Row],[Total capital cost Incl subsidies (Inflated)]],0)</f>
        <v>0.86250000000000004</v>
      </c>
      <c r="X333" s="42">
        <f>IFERROR(Table1[[#This Row],[Rates Loan (Inflated)]]/Table1[[#This Row],[Total capital cost Incl subsidies (Inflated)]],0)</f>
        <v>0.13750000000000001</v>
      </c>
      <c r="Y333" s="43">
        <f>IFERROR(Table1[[#This Row],[Subsidies (Uninflated)]]/Table1[[#This Row],[Total capital cost Incl subsidies (Inflated)]],0)</f>
        <v>0</v>
      </c>
      <c r="Z333" s="10"/>
    </row>
    <row r="334" spans="1:26" ht="23.25" x14ac:dyDescent="0.35">
      <c r="A334" s="32" t="s">
        <v>1238</v>
      </c>
      <c r="B334" s="56" t="s">
        <v>574</v>
      </c>
      <c r="C334" s="53" t="s">
        <v>561</v>
      </c>
      <c r="D334" s="65" t="s">
        <v>544</v>
      </c>
      <c r="E334" s="65" t="s">
        <v>20</v>
      </c>
      <c r="F334" s="60" t="s">
        <v>33</v>
      </c>
      <c r="G334" s="70">
        <v>1</v>
      </c>
      <c r="H334" s="34">
        <v>2006</v>
      </c>
      <c r="I334" s="33">
        <v>2016</v>
      </c>
      <c r="J334" s="65">
        <v>2031</v>
      </c>
      <c r="K334" s="35">
        <v>30</v>
      </c>
      <c r="L334" s="32">
        <v>0</v>
      </c>
      <c r="M334" s="32">
        <v>0.1</v>
      </c>
      <c r="N334" s="32">
        <v>0.01</v>
      </c>
      <c r="O334" s="32">
        <v>0.89</v>
      </c>
      <c r="P334" s="36">
        <v>0.875</v>
      </c>
      <c r="Q334" s="37">
        <v>0.88249999999999995</v>
      </c>
      <c r="R334" s="38">
        <v>318.51841999999999</v>
      </c>
      <c r="S334" s="39">
        <v>0</v>
      </c>
      <c r="T334" s="39">
        <v>318.51841999999999</v>
      </c>
      <c r="U334" s="39">
        <v>281.09250565000002</v>
      </c>
      <c r="V334" s="40">
        <v>37.425914350000006</v>
      </c>
      <c r="W334" s="41">
        <f>IFERROR(Table1[[#This Row],[DC Capex (Inflated)]]/Table1[[#This Row],[Total capital cost Incl subsidies (Inflated)]],0)</f>
        <v>0.88250000000000006</v>
      </c>
      <c r="X334" s="42">
        <f>IFERROR(Table1[[#This Row],[Rates Loan (Inflated)]]/Table1[[#This Row],[Total capital cost Incl subsidies (Inflated)]],0)</f>
        <v>0.11750000000000002</v>
      </c>
      <c r="Y334" s="43">
        <f>IFERROR(Table1[[#This Row],[Subsidies (Uninflated)]]/Table1[[#This Row],[Total capital cost Incl subsidies (Inflated)]],0)</f>
        <v>0</v>
      </c>
      <c r="Z334" s="10"/>
    </row>
    <row r="335" spans="1:26" ht="23.25" x14ac:dyDescent="0.35">
      <c r="A335" s="32" t="s">
        <v>566</v>
      </c>
      <c r="B335" s="56" t="s">
        <v>565</v>
      </c>
      <c r="C335" s="53" t="s">
        <v>562</v>
      </c>
      <c r="D335" s="65" t="s">
        <v>544</v>
      </c>
      <c r="E335" s="65" t="s">
        <v>20</v>
      </c>
      <c r="F335" s="60" t="s">
        <v>33</v>
      </c>
      <c r="G335" s="70">
        <v>0.75</v>
      </c>
      <c r="H335" s="34">
        <v>2006</v>
      </c>
      <c r="I335" s="33">
        <v>2013</v>
      </c>
      <c r="J335" s="65">
        <v>2031</v>
      </c>
      <c r="K335" s="35">
        <v>30</v>
      </c>
      <c r="L335" s="32">
        <v>0</v>
      </c>
      <c r="M335" s="32">
        <v>0.1</v>
      </c>
      <c r="N335" s="32">
        <v>0.01</v>
      </c>
      <c r="O335" s="32">
        <v>0.89</v>
      </c>
      <c r="P335" s="36">
        <v>0.875</v>
      </c>
      <c r="Q335" s="37">
        <v>0.88249999999999995</v>
      </c>
      <c r="R335" s="38">
        <v>26.201745000000003</v>
      </c>
      <c r="S335" s="39">
        <v>0</v>
      </c>
      <c r="T335" s="39">
        <v>26.201745000000003</v>
      </c>
      <c r="U335" s="39">
        <v>23.123039962500002</v>
      </c>
      <c r="V335" s="40">
        <v>3.0787050375000016</v>
      </c>
      <c r="W335" s="41">
        <f>IFERROR(Table1[[#This Row],[DC Capex (Inflated)]]/Table1[[#This Row],[Total capital cost Incl subsidies (Inflated)]],0)</f>
        <v>0.88249999999999995</v>
      </c>
      <c r="X335" s="42">
        <f>IFERROR(Table1[[#This Row],[Rates Loan (Inflated)]]/Table1[[#This Row],[Total capital cost Incl subsidies (Inflated)]],0)</f>
        <v>0.11750000000000005</v>
      </c>
      <c r="Y335" s="43">
        <f>IFERROR(Table1[[#This Row],[Subsidies (Uninflated)]]/Table1[[#This Row],[Total capital cost Incl subsidies (Inflated)]],0)</f>
        <v>0</v>
      </c>
      <c r="Z335" s="10"/>
    </row>
    <row r="336" spans="1:26" ht="23.25" x14ac:dyDescent="0.35">
      <c r="A336" s="32" t="s">
        <v>651</v>
      </c>
      <c r="B336" s="56" t="s">
        <v>652</v>
      </c>
      <c r="C336" s="53" t="s">
        <v>562</v>
      </c>
      <c r="D336" s="65" t="s">
        <v>544</v>
      </c>
      <c r="E336" s="65" t="s">
        <v>20</v>
      </c>
      <c r="F336" s="60" t="s">
        <v>33</v>
      </c>
      <c r="G336" s="70">
        <v>1</v>
      </c>
      <c r="H336" s="34">
        <v>2006</v>
      </c>
      <c r="I336" s="33">
        <v>2005</v>
      </c>
      <c r="J336" s="65">
        <v>2031</v>
      </c>
      <c r="K336" s="35">
        <v>30</v>
      </c>
      <c r="L336" s="32">
        <v>0</v>
      </c>
      <c r="M336" s="32">
        <v>0.1</v>
      </c>
      <c r="N336" s="32">
        <v>0.01</v>
      </c>
      <c r="O336" s="32">
        <v>0.89</v>
      </c>
      <c r="P336" s="36">
        <v>0.875</v>
      </c>
      <c r="Q336" s="37">
        <v>0.88249999999999995</v>
      </c>
      <c r="R336" s="38">
        <v>23.771999999999998</v>
      </c>
      <c r="S336" s="39">
        <v>0</v>
      </c>
      <c r="T336" s="39">
        <v>23.771999999999998</v>
      </c>
      <c r="U336" s="39">
        <v>20.978789999999996</v>
      </c>
      <c r="V336" s="40">
        <v>2.793210000000002</v>
      </c>
      <c r="W336" s="41">
        <f>IFERROR(Table1[[#This Row],[DC Capex (Inflated)]]/Table1[[#This Row],[Total capital cost Incl subsidies (Inflated)]],0)</f>
        <v>0.88249999999999995</v>
      </c>
      <c r="X336" s="42">
        <f>IFERROR(Table1[[#This Row],[Rates Loan (Inflated)]]/Table1[[#This Row],[Total capital cost Incl subsidies (Inflated)]],0)</f>
        <v>0.11750000000000009</v>
      </c>
      <c r="Y336" s="43">
        <f>IFERROR(Table1[[#This Row],[Subsidies (Uninflated)]]/Table1[[#This Row],[Total capital cost Incl subsidies (Inflated)]],0)</f>
        <v>0</v>
      </c>
      <c r="Z336" s="10"/>
    </row>
    <row r="337" spans="1:26" ht="23.25" x14ac:dyDescent="0.35">
      <c r="A337" s="32" t="s">
        <v>631</v>
      </c>
      <c r="B337" s="56" t="s">
        <v>630</v>
      </c>
      <c r="C337" s="53" t="s">
        <v>562</v>
      </c>
      <c r="D337" s="65" t="s">
        <v>544</v>
      </c>
      <c r="E337" s="65" t="s">
        <v>20</v>
      </c>
      <c r="F337" s="60" t="s">
        <v>33</v>
      </c>
      <c r="G337" s="70">
        <v>0.5</v>
      </c>
      <c r="H337" s="34">
        <v>2006</v>
      </c>
      <c r="I337" s="33">
        <v>2010</v>
      </c>
      <c r="J337" s="65">
        <v>2031</v>
      </c>
      <c r="K337" s="35">
        <v>30</v>
      </c>
      <c r="L337" s="32">
        <v>0</v>
      </c>
      <c r="M337" s="32">
        <v>0.1</v>
      </c>
      <c r="N337" s="32">
        <v>0.01</v>
      </c>
      <c r="O337" s="32">
        <v>0.89</v>
      </c>
      <c r="P337" s="36">
        <v>0.875</v>
      </c>
      <c r="Q337" s="37">
        <v>0.88249999999999995</v>
      </c>
      <c r="R337" s="38">
        <v>9.5763925000000008</v>
      </c>
      <c r="S337" s="39">
        <v>0</v>
      </c>
      <c r="T337" s="39">
        <v>9.5763925000000008</v>
      </c>
      <c r="U337" s="39">
        <v>8.4511663812500011</v>
      </c>
      <c r="V337" s="40">
        <v>1.1252261187499997</v>
      </c>
      <c r="W337" s="41">
        <f>IFERROR(Table1[[#This Row],[DC Capex (Inflated)]]/Table1[[#This Row],[Total capital cost Incl subsidies (Inflated)]],0)</f>
        <v>0.88250000000000006</v>
      </c>
      <c r="X337" s="42">
        <f>IFERROR(Table1[[#This Row],[Rates Loan (Inflated)]]/Table1[[#This Row],[Total capital cost Incl subsidies (Inflated)]],0)</f>
        <v>0.11749999999999995</v>
      </c>
      <c r="Y337" s="43">
        <f>IFERROR(Table1[[#This Row],[Subsidies (Uninflated)]]/Table1[[#This Row],[Total capital cost Incl subsidies (Inflated)]],0)</f>
        <v>0</v>
      </c>
      <c r="Z337" s="10"/>
    </row>
    <row r="338" spans="1:26" ht="23.25" x14ac:dyDescent="0.35">
      <c r="A338" s="32" t="s">
        <v>577</v>
      </c>
      <c r="B338" s="56" t="s">
        <v>575</v>
      </c>
      <c r="C338" s="53" t="s">
        <v>562</v>
      </c>
      <c r="D338" s="65" t="s">
        <v>544</v>
      </c>
      <c r="E338" s="65" t="s">
        <v>20</v>
      </c>
      <c r="F338" s="60" t="s">
        <v>33</v>
      </c>
      <c r="G338" s="70">
        <v>1</v>
      </c>
      <c r="H338" s="34">
        <v>2006</v>
      </c>
      <c r="I338" s="33">
        <v>2018</v>
      </c>
      <c r="J338" s="65">
        <v>2031</v>
      </c>
      <c r="K338" s="35">
        <v>30</v>
      </c>
      <c r="L338" s="32">
        <v>0.1</v>
      </c>
      <c r="M338" s="32">
        <v>0.1</v>
      </c>
      <c r="N338" s="32">
        <v>0.01</v>
      </c>
      <c r="O338" s="32">
        <v>0.79</v>
      </c>
      <c r="P338" s="36">
        <v>0.875</v>
      </c>
      <c r="Q338" s="37">
        <v>0.83250000000000002</v>
      </c>
      <c r="R338" s="38">
        <v>5.5366200000000001</v>
      </c>
      <c r="S338" s="39">
        <v>0</v>
      </c>
      <c r="T338" s="39">
        <v>5.5366200000000001</v>
      </c>
      <c r="U338" s="39">
        <v>4.6092361500000001</v>
      </c>
      <c r="V338" s="40">
        <v>0.92738385000000001</v>
      </c>
      <c r="W338" s="41">
        <f>IFERROR(Table1[[#This Row],[DC Capex (Inflated)]]/Table1[[#This Row],[Total capital cost Incl subsidies (Inflated)]],0)</f>
        <v>0.83250000000000002</v>
      </c>
      <c r="X338" s="42">
        <f>IFERROR(Table1[[#This Row],[Rates Loan (Inflated)]]/Table1[[#This Row],[Total capital cost Incl subsidies (Inflated)]],0)</f>
        <v>0.16750000000000001</v>
      </c>
      <c r="Y338" s="43">
        <f>IFERROR(Table1[[#This Row],[Subsidies (Uninflated)]]/Table1[[#This Row],[Total capital cost Incl subsidies (Inflated)]],0)</f>
        <v>0</v>
      </c>
      <c r="Z338" s="10"/>
    </row>
    <row r="339" spans="1:26" ht="23.25" x14ac:dyDescent="0.35">
      <c r="A339" s="32" t="s">
        <v>641</v>
      </c>
      <c r="B339" s="56" t="s">
        <v>642</v>
      </c>
      <c r="C339" s="53" t="s">
        <v>546</v>
      </c>
      <c r="D339" s="65" t="s">
        <v>544</v>
      </c>
      <c r="E339" s="65" t="s">
        <v>20</v>
      </c>
      <c r="F339" s="60" t="s">
        <v>33</v>
      </c>
      <c r="G339" s="70">
        <v>1</v>
      </c>
      <c r="H339" s="34">
        <v>2006</v>
      </c>
      <c r="I339" s="33">
        <v>2002</v>
      </c>
      <c r="J339" s="65">
        <v>2031</v>
      </c>
      <c r="K339" s="35">
        <v>30</v>
      </c>
      <c r="L339" s="32">
        <v>0</v>
      </c>
      <c r="M339" s="32">
        <v>0.1</v>
      </c>
      <c r="N339" s="32">
        <v>0.05</v>
      </c>
      <c r="O339" s="32">
        <v>0.85</v>
      </c>
      <c r="P339" s="36">
        <v>0.875</v>
      </c>
      <c r="Q339" s="37">
        <v>0.86250000000000004</v>
      </c>
      <c r="R339" s="38">
        <v>112.90870000000001</v>
      </c>
      <c r="S339" s="39">
        <v>0</v>
      </c>
      <c r="T339" s="39">
        <v>112.90870000000001</v>
      </c>
      <c r="U339" s="39">
        <v>97.383753750000011</v>
      </c>
      <c r="V339" s="40">
        <v>15.524946249999992</v>
      </c>
      <c r="W339" s="41">
        <f>IFERROR(Table1[[#This Row],[DC Capex (Inflated)]]/Table1[[#This Row],[Total capital cost Incl subsidies (Inflated)]],0)</f>
        <v>0.86250000000000004</v>
      </c>
      <c r="X339" s="42">
        <f>IFERROR(Table1[[#This Row],[Rates Loan (Inflated)]]/Table1[[#This Row],[Total capital cost Incl subsidies (Inflated)]],0)</f>
        <v>0.13749999999999993</v>
      </c>
      <c r="Y339" s="43">
        <f>IFERROR(Table1[[#This Row],[Subsidies (Uninflated)]]/Table1[[#This Row],[Total capital cost Incl subsidies (Inflated)]],0)</f>
        <v>0</v>
      </c>
      <c r="Z339" s="10"/>
    </row>
    <row r="340" spans="1:26" ht="23.25" x14ac:dyDescent="0.35">
      <c r="A340" s="32" t="s">
        <v>1372</v>
      </c>
      <c r="B340" s="56" t="s">
        <v>1373</v>
      </c>
      <c r="C340" s="53" t="s">
        <v>1321</v>
      </c>
      <c r="D340" s="65" t="s">
        <v>544</v>
      </c>
      <c r="E340" s="65" t="s">
        <v>20</v>
      </c>
      <c r="F340" s="60" t="s">
        <v>33</v>
      </c>
      <c r="G340" s="70">
        <v>1</v>
      </c>
      <c r="H340" s="34">
        <v>2006</v>
      </c>
      <c r="I340" s="33">
        <v>2021</v>
      </c>
      <c r="J340" s="65">
        <v>2031</v>
      </c>
      <c r="K340" s="35">
        <v>5</v>
      </c>
      <c r="L340" s="32">
        <v>0</v>
      </c>
      <c r="M340" s="32">
        <v>0.1</v>
      </c>
      <c r="N340" s="32">
        <v>0</v>
      </c>
      <c r="O340" s="32">
        <v>0.9</v>
      </c>
      <c r="P340" s="36">
        <v>0.875</v>
      </c>
      <c r="Q340" s="37">
        <v>0.88749999999999996</v>
      </c>
      <c r="R340" s="38">
        <v>529.41348999999991</v>
      </c>
      <c r="S340" s="39">
        <v>0</v>
      </c>
      <c r="T340" s="39">
        <v>529.41348999999991</v>
      </c>
      <c r="U340" s="39">
        <v>469.85447237500006</v>
      </c>
      <c r="V340" s="40">
        <v>59.559017625000052</v>
      </c>
      <c r="W340" s="41">
        <f>IFERROR(Table1[[#This Row],[DC Capex (Inflated)]]/Table1[[#This Row],[Total capital cost Incl subsidies (Inflated)]],0)</f>
        <v>0.88750000000000029</v>
      </c>
      <c r="X340" s="42">
        <f>IFERROR(Table1[[#This Row],[Rates Loan (Inflated)]]/Table1[[#This Row],[Total capital cost Incl subsidies (Inflated)]],0)</f>
        <v>0.11250000000000011</v>
      </c>
      <c r="Y340" s="43">
        <f>IFERROR(Table1[[#This Row],[Subsidies (Uninflated)]]/Table1[[#This Row],[Total capital cost Incl subsidies (Inflated)]],0)</f>
        <v>0</v>
      </c>
      <c r="Z340" s="10"/>
    </row>
    <row r="341" spans="1:26" ht="23.25" x14ac:dyDescent="0.35">
      <c r="A341" s="32" t="s">
        <v>2381</v>
      </c>
      <c r="B341" s="56" t="s">
        <v>2370</v>
      </c>
      <c r="C341" s="53"/>
      <c r="D341" s="65" t="s">
        <v>544</v>
      </c>
      <c r="E341" s="65" t="s">
        <v>20</v>
      </c>
      <c r="F341" s="60" t="s">
        <v>33</v>
      </c>
      <c r="G341" s="70">
        <v>7.1400000000000005E-2</v>
      </c>
      <c r="H341" s="34">
        <v>2006</v>
      </c>
      <c r="I341" s="33">
        <v>2019</v>
      </c>
      <c r="J341" s="65">
        <v>2031</v>
      </c>
      <c r="K341" s="35">
        <v>20</v>
      </c>
      <c r="L341" s="32">
        <v>0</v>
      </c>
      <c r="M341" s="32">
        <v>0.1</v>
      </c>
      <c r="N341" s="32">
        <v>0</v>
      </c>
      <c r="O341" s="32">
        <v>0.9</v>
      </c>
      <c r="P341" s="36">
        <v>0.88</v>
      </c>
      <c r="Q341" s="37">
        <v>0.89</v>
      </c>
      <c r="R341" s="38">
        <v>27.733816319999995</v>
      </c>
      <c r="S341" s="39">
        <v>7.5207462120000015</v>
      </c>
      <c r="T341" s="39">
        <v>20.213070107999993</v>
      </c>
      <c r="U341" s="39">
        <v>17.989632396120001</v>
      </c>
      <c r="V341" s="40">
        <v>2.2234377118799982</v>
      </c>
      <c r="W341" s="41">
        <f>IFERROR(Table1[[#This Row],[DC Capex (Inflated)]]/Table1[[#This Row],[Total capital cost Incl subsidies (Inflated)]],0)</f>
        <v>0.64865333312051021</v>
      </c>
      <c r="X341" s="42">
        <f>IFERROR(Table1[[#This Row],[Rates Loan (Inflated)]]/Table1[[#This Row],[Total capital cost Incl subsidies (Inflated)]],0)</f>
        <v>8.0170636677815807E-2</v>
      </c>
      <c r="Y341" s="43">
        <f>IFERROR(Table1[[#This Row],[Subsidies (Uninflated)]]/Table1[[#This Row],[Total capital cost Incl subsidies (Inflated)]],0)</f>
        <v>0.27117603020167413</v>
      </c>
      <c r="Z341" s="10"/>
    </row>
    <row r="342" spans="1:26" ht="23.25" x14ac:dyDescent="0.35">
      <c r="A342" s="32" t="s">
        <v>1348</v>
      </c>
      <c r="B342" s="56" t="s">
        <v>1337</v>
      </c>
      <c r="C342" s="53"/>
      <c r="D342" s="65" t="s">
        <v>544</v>
      </c>
      <c r="E342" s="65" t="s">
        <v>20</v>
      </c>
      <c r="F342" s="60" t="s">
        <v>33</v>
      </c>
      <c r="G342" s="70">
        <v>7.1400000000000005E-2</v>
      </c>
      <c r="H342" s="34">
        <v>2006</v>
      </c>
      <c r="I342" s="33">
        <v>2021</v>
      </c>
      <c r="J342" s="65">
        <v>2031</v>
      </c>
      <c r="K342" s="35">
        <v>30</v>
      </c>
      <c r="L342" s="32">
        <v>0</v>
      </c>
      <c r="M342" s="32">
        <v>0.30499999999999999</v>
      </c>
      <c r="N342" s="32">
        <v>0</v>
      </c>
      <c r="O342" s="32">
        <v>0.69500000000000006</v>
      </c>
      <c r="P342" s="36">
        <v>0.875</v>
      </c>
      <c r="Q342" s="37">
        <v>0.78500000000000003</v>
      </c>
      <c r="R342" s="38">
        <v>231.41965866600003</v>
      </c>
      <c r="S342" s="39">
        <v>0</v>
      </c>
      <c r="T342" s="39">
        <v>231.41965866600003</v>
      </c>
      <c r="U342" s="39">
        <v>181.66443205281004</v>
      </c>
      <c r="V342" s="40">
        <v>49.75522661318999</v>
      </c>
      <c r="W342" s="41">
        <f>IFERROR(Table1[[#This Row],[DC Capex (Inflated)]]/Table1[[#This Row],[Total capital cost Incl subsidies (Inflated)]],0)</f>
        <v>0.78500000000000003</v>
      </c>
      <c r="X342" s="42">
        <f>IFERROR(Table1[[#This Row],[Rates Loan (Inflated)]]/Table1[[#This Row],[Total capital cost Incl subsidies (Inflated)]],0)</f>
        <v>0.21499999999999991</v>
      </c>
      <c r="Y342" s="43">
        <f>IFERROR(Table1[[#This Row],[Subsidies (Uninflated)]]/Table1[[#This Row],[Total capital cost Incl subsidies (Inflated)]],0)</f>
        <v>0</v>
      </c>
      <c r="Z342" s="10"/>
    </row>
    <row r="343" spans="1:26" ht="23.25" x14ac:dyDescent="0.35">
      <c r="A343" s="32" t="s">
        <v>1374</v>
      </c>
      <c r="B343" s="56" t="s">
        <v>1375</v>
      </c>
      <c r="C343" s="53" t="s">
        <v>1321</v>
      </c>
      <c r="D343" s="65" t="s">
        <v>544</v>
      </c>
      <c r="E343" s="65" t="s">
        <v>20</v>
      </c>
      <c r="F343" s="60" t="s">
        <v>33</v>
      </c>
      <c r="G343" s="70">
        <v>1</v>
      </c>
      <c r="H343" s="34">
        <v>2006</v>
      </c>
      <c r="I343" s="33">
        <v>2024</v>
      </c>
      <c r="J343" s="65">
        <v>2031</v>
      </c>
      <c r="K343" s="35">
        <v>10</v>
      </c>
      <c r="L343" s="32">
        <v>0</v>
      </c>
      <c r="M343" s="32">
        <v>0.1</v>
      </c>
      <c r="N343" s="32">
        <v>0</v>
      </c>
      <c r="O343" s="32">
        <v>0.9</v>
      </c>
      <c r="P343" s="36">
        <v>0.875</v>
      </c>
      <c r="Q343" s="37">
        <v>0.88749999999999996</v>
      </c>
      <c r="R343" s="38">
        <v>79.991860000000003</v>
      </c>
      <c r="S343" s="39">
        <v>0</v>
      </c>
      <c r="T343" s="39">
        <v>79.991860000000003</v>
      </c>
      <c r="U343" s="39">
        <v>70.992775749999993</v>
      </c>
      <c r="V343" s="40">
        <v>8.9990842500000028</v>
      </c>
      <c r="W343" s="41">
        <f>IFERROR(Table1[[#This Row],[DC Capex (Inflated)]]/Table1[[#This Row],[Total capital cost Incl subsidies (Inflated)]],0)</f>
        <v>0.88749999999999984</v>
      </c>
      <c r="X343" s="42">
        <f>IFERROR(Table1[[#This Row],[Rates Loan (Inflated)]]/Table1[[#This Row],[Total capital cost Incl subsidies (Inflated)]],0)</f>
        <v>0.11250000000000003</v>
      </c>
      <c r="Y343" s="43">
        <f>IFERROR(Table1[[#This Row],[Subsidies (Uninflated)]]/Table1[[#This Row],[Total capital cost Incl subsidies (Inflated)]],0)</f>
        <v>0</v>
      </c>
      <c r="Z343" s="10"/>
    </row>
    <row r="344" spans="1:26" ht="23.25" x14ac:dyDescent="0.35">
      <c r="A344" s="32" t="s">
        <v>2096</v>
      </c>
      <c r="B344" s="56" t="s">
        <v>1353</v>
      </c>
      <c r="C344" s="53" t="s">
        <v>1354</v>
      </c>
      <c r="D344" s="65" t="s">
        <v>544</v>
      </c>
      <c r="E344" s="65" t="s">
        <v>20</v>
      </c>
      <c r="F344" s="60" t="s">
        <v>33</v>
      </c>
      <c r="G344" s="70">
        <v>7.1400000000000005E-2</v>
      </c>
      <c r="H344" s="34">
        <v>2006</v>
      </c>
      <c r="I344" s="33">
        <v>2021</v>
      </c>
      <c r="J344" s="65">
        <v>2034</v>
      </c>
      <c r="K344" s="35">
        <v>30</v>
      </c>
      <c r="L344" s="32">
        <v>0</v>
      </c>
      <c r="M344" s="32">
        <v>0.1</v>
      </c>
      <c r="N344" s="32">
        <v>0</v>
      </c>
      <c r="O344" s="32">
        <v>0.9</v>
      </c>
      <c r="P344" s="36">
        <v>0.875</v>
      </c>
      <c r="Q344" s="37">
        <v>0.88749999999999996</v>
      </c>
      <c r="R344" s="38">
        <v>781.06045482783111</v>
      </c>
      <c r="S344" s="39">
        <v>0</v>
      </c>
      <c r="T344" s="39">
        <v>781.06045482783111</v>
      </c>
      <c r="U344" s="39">
        <v>693.19115365970026</v>
      </c>
      <c r="V344" s="40">
        <v>87.869301168131017</v>
      </c>
      <c r="W344" s="41">
        <f>IFERROR(Table1[[#This Row],[DC Capex (Inflated)]]/Table1[[#This Row],[Total capital cost Incl subsidies (Inflated)]],0)</f>
        <v>0.88750000000000018</v>
      </c>
      <c r="X344" s="42">
        <f>IFERROR(Table1[[#This Row],[Rates Loan (Inflated)]]/Table1[[#This Row],[Total capital cost Incl subsidies (Inflated)]],0)</f>
        <v>0.11250000000000002</v>
      </c>
      <c r="Y344" s="43">
        <f>IFERROR(Table1[[#This Row],[Subsidies (Uninflated)]]/Table1[[#This Row],[Total capital cost Incl subsidies (Inflated)]],0)</f>
        <v>0</v>
      </c>
      <c r="Z344" s="10"/>
    </row>
    <row r="345" spans="1:26" ht="46.5" x14ac:dyDescent="0.35">
      <c r="A345" s="32" t="s">
        <v>2204</v>
      </c>
      <c r="B345" s="56" t="s">
        <v>1384</v>
      </c>
      <c r="C345" s="53" t="s">
        <v>1321</v>
      </c>
      <c r="D345" s="65" t="s">
        <v>544</v>
      </c>
      <c r="E345" s="65" t="s">
        <v>20</v>
      </c>
      <c r="F345" s="60" t="s">
        <v>33</v>
      </c>
      <c r="G345" s="70">
        <v>1</v>
      </c>
      <c r="H345" s="34">
        <v>2006</v>
      </c>
      <c r="I345" s="33">
        <v>2026</v>
      </c>
      <c r="J345" s="65">
        <v>2034</v>
      </c>
      <c r="K345" s="35">
        <v>30</v>
      </c>
      <c r="L345" s="32">
        <v>0.05</v>
      </c>
      <c r="M345" s="32">
        <v>0.505</v>
      </c>
      <c r="N345" s="32">
        <v>0</v>
      </c>
      <c r="O345" s="32">
        <v>0.44500000000000001</v>
      </c>
      <c r="P345" s="36">
        <v>0.38</v>
      </c>
      <c r="Q345" s="37">
        <v>0.41249999999999998</v>
      </c>
      <c r="R345" s="38">
        <v>2714.3753679100491</v>
      </c>
      <c r="S345" s="39">
        <v>0</v>
      </c>
      <c r="T345" s="39">
        <v>2714.3753679100491</v>
      </c>
      <c r="U345" s="39">
        <v>1119.6798392628953</v>
      </c>
      <c r="V345" s="40">
        <v>1594.6955286471539</v>
      </c>
      <c r="W345" s="41">
        <f>IFERROR(Table1[[#This Row],[DC Capex (Inflated)]]/Table1[[#This Row],[Total capital cost Incl subsidies (Inflated)]],0)</f>
        <v>0.41249999999999998</v>
      </c>
      <c r="X345" s="42">
        <f>IFERROR(Table1[[#This Row],[Rates Loan (Inflated)]]/Table1[[#This Row],[Total capital cost Incl subsidies (Inflated)]],0)</f>
        <v>0.58750000000000002</v>
      </c>
      <c r="Y345" s="43">
        <f>IFERROR(Table1[[#This Row],[Subsidies (Uninflated)]]/Table1[[#This Row],[Total capital cost Incl subsidies (Inflated)]],0)</f>
        <v>0</v>
      </c>
      <c r="Z345" s="10"/>
    </row>
    <row r="346" spans="1:26" ht="23.25" x14ac:dyDescent="0.35">
      <c r="A346" s="32" t="s">
        <v>2245</v>
      </c>
      <c r="B346" s="56" t="s">
        <v>1375</v>
      </c>
      <c r="C346" s="53" t="s">
        <v>1321</v>
      </c>
      <c r="D346" s="65" t="s">
        <v>544</v>
      </c>
      <c r="E346" s="65" t="s">
        <v>20</v>
      </c>
      <c r="F346" s="60" t="s">
        <v>33</v>
      </c>
      <c r="G346" s="70">
        <v>1</v>
      </c>
      <c r="H346" s="34">
        <v>2006</v>
      </c>
      <c r="I346" s="33">
        <v>2026</v>
      </c>
      <c r="J346" s="65">
        <v>2034</v>
      </c>
      <c r="K346" s="35">
        <v>30</v>
      </c>
      <c r="L346" s="32">
        <v>0</v>
      </c>
      <c r="M346" s="32">
        <v>0.1</v>
      </c>
      <c r="N346" s="32">
        <v>0</v>
      </c>
      <c r="O346" s="32">
        <v>0.9</v>
      </c>
      <c r="P346" s="36">
        <v>0.875</v>
      </c>
      <c r="Q346" s="37">
        <v>0.88749999999999996</v>
      </c>
      <c r="R346" s="38">
        <v>1338.4623391579439</v>
      </c>
      <c r="S346" s="39">
        <v>0</v>
      </c>
      <c r="T346" s="39">
        <v>1338.4623391579439</v>
      </c>
      <c r="U346" s="39">
        <v>1187.8853260026754</v>
      </c>
      <c r="V346" s="40">
        <v>150.57701315526879</v>
      </c>
      <c r="W346" s="41">
        <f>IFERROR(Table1[[#This Row],[DC Capex (Inflated)]]/Table1[[#This Row],[Total capital cost Incl subsidies (Inflated)]],0)</f>
        <v>0.88750000000000007</v>
      </c>
      <c r="X346" s="42">
        <f>IFERROR(Table1[[#This Row],[Rates Loan (Inflated)]]/Table1[[#This Row],[Total capital cost Incl subsidies (Inflated)]],0)</f>
        <v>0.11250000000000007</v>
      </c>
      <c r="Y346" s="43">
        <f>IFERROR(Table1[[#This Row],[Subsidies (Uninflated)]]/Table1[[#This Row],[Total capital cost Incl subsidies (Inflated)]],0)</f>
        <v>0</v>
      </c>
      <c r="Z346" s="10"/>
    </row>
    <row r="347" spans="1:26" ht="23.25" x14ac:dyDescent="0.35">
      <c r="A347" s="32" t="s">
        <v>2201</v>
      </c>
      <c r="B347" s="56" t="s">
        <v>1907</v>
      </c>
      <c r="C347" s="53" t="s">
        <v>1321</v>
      </c>
      <c r="D347" s="65" t="s">
        <v>544</v>
      </c>
      <c r="E347" s="65" t="s">
        <v>20</v>
      </c>
      <c r="F347" s="60" t="s">
        <v>33</v>
      </c>
      <c r="G347" s="70">
        <v>1</v>
      </c>
      <c r="H347" s="34">
        <v>2006</v>
      </c>
      <c r="I347" s="33">
        <v>2026</v>
      </c>
      <c r="J347" s="65">
        <v>2034</v>
      </c>
      <c r="K347" s="35">
        <v>30</v>
      </c>
      <c r="L347" s="32">
        <v>0</v>
      </c>
      <c r="M347" s="32">
        <v>0.1</v>
      </c>
      <c r="N347" s="32">
        <v>0</v>
      </c>
      <c r="O347" s="32">
        <v>0.9</v>
      </c>
      <c r="P347" s="36">
        <v>0.38</v>
      </c>
      <c r="Q347" s="37">
        <v>0.64</v>
      </c>
      <c r="R347" s="38">
        <v>2770.925401249121</v>
      </c>
      <c r="S347" s="39">
        <v>0</v>
      </c>
      <c r="T347" s="39">
        <v>2770.925401249121</v>
      </c>
      <c r="U347" s="39">
        <v>1773.3922567994375</v>
      </c>
      <c r="V347" s="40">
        <v>997.53314444968362</v>
      </c>
      <c r="W347" s="41">
        <f>IFERROR(Table1[[#This Row],[DC Capex (Inflated)]]/Table1[[#This Row],[Total capital cost Incl subsidies (Inflated)]],0)</f>
        <v>0.64</v>
      </c>
      <c r="X347" s="42">
        <f>IFERROR(Table1[[#This Row],[Rates Loan (Inflated)]]/Table1[[#This Row],[Total capital cost Incl subsidies (Inflated)]],0)</f>
        <v>0.36000000000000004</v>
      </c>
      <c r="Y347" s="43">
        <f>IFERROR(Table1[[#This Row],[Subsidies (Uninflated)]]/Table1[[#This Row],[Total capital cost Incl subsidies (Inflated)]],0)</f>
        <v>0</v>
      </c>
      <c r="Z347" s="10"/>
    </row>
    <row r="348" spans="1:26" ht="23.25" x14ac:dyDescent="0.35">
      <c r="A348" s="32" t="s">
        <v>2263</v>
      </c>
      <c r="B348" s="56" t="s">
        <v>1373</v>
      </c>
      <c r="C348" s="53" t="s">
        <v>1321</v>
      </c>
      <c r="D348" s="65" t="s">
        <v>544</v>
      </c>
      <c r="E348" s="65" t="s">
        <v>20</v>
      </c>
      <c r="F348" s="60" t="s">
        <v>33</v>
      </c>
      <c r="G348" s="70">
        <v>1</v>
      </c>
      <c r="H348" s="34">
        <v>2006</v>
      </c>
      <c r="I348" s="33">
        <v>2032</v>
      </c>
      <c r="J348" s="65">
        <v>2034</v>
      </c>
      <c r="K348" s="35">
        <v>30</v>
      </c>
      <c r="L348" s="32">
        <v>0</v>
      </c>
      <c r="M348" s="32">
        <v>0.1</v>
      </c>
      <c r="N348" s="32">
        <v>0</v>
      </c>
      <c r="O348" s="32">
        <v>0.9</v>
      </c>
      <c r="P348" s="36">
        <v>0.875</v>
      </c>
      <c r="Q348" s="37">
        <v>0.88749999999999996</v>
      </c>
      <c r="R348" s="38">
        <v>1313.7391310105431</v>
      </c>
      <c r="S348" s="39">
        <v>0</v>
      </c>
      <c r="T348" s="39">
        <v>1313.7391310105431</v>
      </c>
      <c r="U348" s="39">
        <v>1165.9434787718569</v>
      </c>
      <c r="V348" s="40">
        <v>147.79565223868622</v>
      </c>
      <c r="W348" s="41">
        <f>IFERROR(Table1[[#This Row],[DC Capex (Inflated)]]/Table1[[#This Row],[Total capital cost Incl subsidies (Inflated)]],0)</f>
        <v>0.88749999999999996</v>
      </c>
      <c r="X348" s="42">
        <f>IFERROR(Table1[[#This Row],[Rates Loan (Inflated)]]/Table1[[#This Row],[Total capital cost Incl subsidies (Inflated)]],0)</f>
        <v>0.11250000000000009</v>
      </c>
      <c r="Y348" s="43">
        <f>IFERROR(Table1[[#This Row],[Subsidies (Uninflated)]]/Table1[[#This Row],[Total capital cost Incl subsidies (Inflated)]],0)</f>
        <v>0</v>
      </c>
      <c r="Z348" s="10"/>
    </row>
    <row r="349" spans="1:26" ht="46.5" x14ac:dyDescent="0.35">
      <c r="A349" s="32" t="s">
        <v>2063</v>
      </c>
      <c r="B349" s="56" t="s">
        <v>2052</v>
      </c>
      <c r="C349" s="53"/>
      <c r="D349" s="65" t="s">
        <v>544</v>
      </c>
      <c r="E349" s="65" t="s">
        <v>20</v>
      </c>
      <c r="F349" s="60" t="s">
        <v>33</v>
      </c>
      <c r="G349" s="70">
        <v>7.1400000000000005E-2</v>
      </c>
      <c r="H349" s="34">
        <v>2006</v>
      </c>
      <c r="I349" s="33">
        <v>2025</v>
      </c>
      <c r="J349" s="65">
        <v>2034</v>
      </c>
      <c r="K349" s="35">
        <v>30</v>
      </c>
      <c r="L349" s="32">
        <v>0</v>
      </c>
      <c r="M349" s="32">
        <v>0.70500000000000007</v>
      </c>
      <c r="N349" s="32">
        <v>0</v>
      </c>
      <c r="O349" s="32">
        <v>0.29499999999999993</v>
      </c>
      <c r="P349" s="36">
        <v>0.63</v>
      </c>
      <c r="Q349" s="37">
        <v>0.46249999999999997</v>
      </c>
      <c r="R349" s="38">
        <v>1255.6653736364774</v>
      </c>
      <c r="S349" s="39">
        <v>0</v>
      </c>
      <c r="T349" s="39">
        <v>1255.6653736364774</v>
      </c>
      <c r="U349" s="39">
        <v>580.74523530687088</v>
      </c>
      <c r="V349" s="40">
        <v>674.92013832960674</v>
      </c>
      <c r="W349" s="41">
        <f>IFERROR(Table1[[#This Row],[DC Capex (Inflated)]]/Table1[[#This Row],[Total capital cost Incl subsidies (Inflated)]],0)</f>
        <v>0.46250000000000008</v>
      </c>
      <c r="X349" s="42">
        <f>IFERROR(Table1[[#This Row],[Rates Loan (Inflated)]]/Table1[[#This Row],[Total capital cost Incl subsidies (Inflated)]],0)</f>
        <v>0.53750000000000009</v>
      </c>
      <c r="Y349" s="43">
        <f>IFERROR(Table1[[#This Row],[Subsidies (Uninflated)]]/Table1[[#This Row],[Total capital cost Incl subsidies (Inflated)]],0)</f>
        <v>0</v>
      </c>
      <c r="Z349" s="10"/>
    </row>
    <row r="350" spans="1:26" ht="23.25" x14ac:dyDescent="0.35">
      <c r="A350" s="32" t="s">
        <v>2265</v>
      </c>
      <c r="B350" s="56" t="s">
        <v>1326</v>
      </c>
      <c r="C350" s="53" t="s">
        <v>1327</v>
      </c>
      <c r="D350" s="65" t="s">
        <v>544</v>
      </c>
      <c r="E350" s="65" t="s">
        <v>20</v>
      </c>
      <c r="F350" s="60" t="s">
        <v>33</v>
      </c>
      <c r="G350" s="70">
        <v>1</v>
      </c>
      <c r="H350" s="34">
        <v>2006</v>
      </c>
      <c r="I350" s="33">
        <v>2026</v>
      </c>
      <c r="J350" s="65">
        <v>2034</v>
      </c>
      <c r="K350" s="35">
        <v>30</v>
      </c>
      <c r="L350" s="32">
        <v>0</v>
      </c>
      <c r="M350" s="32">
        <v>0.1</v>
      </c>
      <c r="N350" s="32">
        <v>0</v>
      </c>
      <c r="O350" s="32">
        <v>0.9</v>
      </c>
      <c r="P350" s="36">
        <v>0.875</v>
      </c>
      <c r="Q350" s="37">
        <v>0.88749999999999996</v>
      </c>
      <c r="R350" s="38">
        <v>992.03843784670551</v>
      </c>
      <c r="S350" s="39">
        <v>0</v>
      </c>
      <c r="T350" s="39">
        <v>992.03843784670551</v>
      </c>
      <c r="U350" s="39">
        <v>880.43411358895094</v>
      </c>
      <c r="V350" s="40">
        <v>111.6043242577544</v>
      </c>
      <c r="W350" s="41">
        <f>IFERROR(Table1[[#This Row],[DC Capex (Inflated)]]/Table1[[#This Row],[Total capital cost Incl subsidies (Inflated)]],0)</f>
        <v>0.88749999999999984</v>
      </c>
      <c r="X350" s="42">
        <f>IFERROR(Table1[[#This Row],[Rates Loan (Inflated)]]/Table1[[#This Row],[Total capital cost Incl subsidies (Inflated)]],0)</f>
        <v>0.11250000000000003</v>
      </c>
      <c r="Y350" s="43">
        <f>IFERROR(Table1[[#This Row],[Subsidies (Uninflated)]]/Table1[[#This Row],[Total capital cost Incl subsidies (Inflated)]],0)</f>
        <v>0</v>
      </c>
      <c r="Z350" s="10"/>
    </row>
    <row r="351" spans="1:26" ht="23.25" x14ac:dyDescent="0.35">
      <c r="A351" s="32" t="s">
        <v>2317</v>
      </c>
      <c r="B351" s="56" t="s">
        <v>1328</v>
      </c>
      <c r="C351" s="53" t="s">
        <v>1327</v>
      </c>
      <c r="D351" s="65" t="s">
        <v>544</v>
      </c>
      <c r="E351" s="65" t="s">
        <v>20</v>
      </c>
      <c r="F351" s="60" t="s">
        <v>33</v>
      </c>
      <c r="G351" s="70">
        <v>1</v>
      </c>
      <c r="H351" s="34">
        <v>2006</v>
      </c>
      <c r="I351" s="33">
        <v>2032</v>
      </c>
      <c r="J351" s="65">
        <v>2034</v>
      </c>
      <c r="K351" s="35">
        <v>30</v>
      </c>
      <c r="L351" s="32">
        <v>0</v>
      </c>
      <c r="M351" s="32">
        <v>0.1</v>
      </c>
      <c r="N351" s="32">
        <v>0</v>
      </c>
      <c r="O351" s="32">
        <v>0.9</v>
      </c>
      <c r="P351" s="36">
        <v>0.875</v>
      </c>
      <c r="Q351" s="37">
        <v>0.88749999999999996</v>
      </c>
      <c r="R351" s="38">
        <v>369.48913393238104</v>
      </c>
      <c r="S351" s="39">
        <v>0</v>
      </c>
      <c r="T351" s="39">
        <v>369.48913393238104</v>
      </c>
      <c r="U351" s="39">
        <v>327.92160636498818</v>
      </c>
      <c r="V351" s="40">
        <v>41.567527567392858</v>
      </c>
      <c r="W351" s="41">
        <f>IFERROR(Table1[[#This Row],[DC Capex (Inflated)]]/Table1[[#This Row],[Total capital cost Incl subsidies (Inflated)]],0)</f>
        <v>0.88750000000000007</v>
      </c>
      <c r="X351" s="42">
        <f>IFERROR(Table1[[#This Row],[Rates Loan (Inflated)]]/Table1[[#This Row],[Total capital cost Incl subsidies (Inflated)]],0)</f>
        <v>0.11249999999999998</v>
      </c>
      <c r="Y351" s="43">
        <f>IFERROR(Table1[[#This Row],[Subsidies (Uninflated)]]/Table1[[#This Row],[Total capital cost Incl subsidies (Inflated)]],0)</f>
        <v>0</v>
      </c>
      <c r="Z351" s="10"/>
    </row>
    <row r="352" spans="1:26" ht="23.25" x14ac:dyDescent="0.35">
      <c r="A352" s="32" t="s">
        <v>2264</v>
      </c>
      <c r="B352" s="56" t="s">
        <v>1329</v>
      </c>
      <c r="C352" s="53" t="s">
        <v>1327</v>
      </c>
      <c r="D352" s="65" t="s">
        <v>544</v>
      </c>
      <c r="E352" s="65" t="s">
        <v>20</v>
      </c>
      <c r="F352" s="60" t="s">
        <v>33</v>
      </c>
      <c r="G352" s="70">
        <v>1</v>
      </c>
      <c r="H352" s="34">
        <v>2006</v>
      </c>
      <c r="I352" s="33">
        <v>2025</v>
      </c>
      <c r="J352" s="65">
        <v>2034</v>
      </c>
      <c r="K352" s="35">
        <v>30</v>
      </c>
      <c r="L352" s="32">
        <v>0</v>
      </c>
      <c r="M352" s="32">
        <v>0.1</v>
      </c>
      <c r="N352" s="32">
        <v>0</v>
      </c>
      <c r="O352" s="32">
        <v>0.9</v>
      </c>
      <c r="P352" s="36">
        <v>0.875</v>
      </c>
      <c r="Q352" s="37">
        <v>0.88749999999999996</v>
      </c>
      <c r="R352" s="38">
        <v>962.76179999999999</v>
      </c>
      <c r="S352" s="39">
        <v>0</v>
      </c>
      <c r="T352" s="39">
        <v>962.76179999999999</v>
      </c>
      <c r="U352" s="39">
        <v>854.45109749999995</v>
      </c>
      <c r="V352" s="40">
        <v>108.31070250000005</v>
      </c>
      <c r="W352" s="41">
        <f>IFERROR(Table1[[#This Row],[DC Capex (Inflated)]]/Table1[[#This Row],[Total capital cost Incl subsidies (Inflated)]],0)</f>
        <v>0.88749999999999996</v>
      </c>
      <c r="X352" s="42">
        <f>IFERROR(Table1[[#This Row],[Rates Loan (Inflated)]]/Table1[[#This Row],[Total capital cost Incl subsidies (Inflated)]],0)</f>
        <v>0.11250000000000004</v>
      </c>
      <c r="Y352" s="43">
        <f>IFERROR(Table1[[#This Row],[Subsidies (Uninflated)]]/Table1[[#This Row],[Total capital cost Incl subsidies (Inflated)]],0)</f>
        <v>0</v>
      </c>
      <c r="Z352" s="10"/>
    </row>
    <row r="353" spans="1:26" ht="46.5" x14ac:dyDescent="0.35">
      <c r="A353" s="32" t="s">
        <v>2040</v>
      </c>
      <c r="B353" s="56" t="s">
        <v>2037</v>
      </c>
      <c r="C353" s="53" t="s">
        <v>1316</v>
      </c>
      <c r="D353" s="65" t="s">
        <v>544</v>
      </c>
      <c r="E353" s="65" t="s">
        <v>20</v>
      </c>
      <c r="F353" s="60" t="s">
        <v>33</v>
      </c>
      <c r="G353" s="70">
        <v>7.0000000000000007E-2</v>
      </c>
      <c r="H353" s="34">
        <v>2006</v>
      </c>
      <c r="I353" s="33">
        <v>2025</v>
      </c>
      <c r="J353" s="65">
        <v>2034</v>
      </c>
      <c r="K353" s="35">
        <v>30</v>
      </c>
      <c r="L353" s="32">
        <v>0</v>
      </c>
      <c r="M353" s="32">
        <v>0.505</v>
      </c>
      <c r="N353" s="32">
        <v>0</v>
      </c>
      <c r="O353" s="32">
        <v>0.495</v>
      </c>
      <c r="P353" s="36">
        <v>0.63</v>
      </c>
      <c r="Q353" s="37">
        <v>0.5625</v>
      </c>
      <c r="R353" s="38">
        <v>1186.0558284718104</v>
      </c>
      <c r="S353" s="39">
        <v>0</v>
      </c>
      <c r="T353" s="39">
        <v>1186.0558284718104</v>
      </c>
      <c r="U353" s="39">
        <v>667.15640351539332</v>
      </c>
      <c r="V353" s="40">
        <v>518.89942495641708</v>
      </c>
      <c r="W353" s="41">
        <f>IFERROR(Table1[[#This Row],[DC Capex (Inflated)]]/Table1[[#This Row],[Total capital cost Incl subsidies (Inflated)]],0)</f>
        <v>0.5625</v>
      </c>
      <c r="X353" s="42">
        <f>IFERROR(Table1[[#This Row],[Rates Loan (Inflated)]]/Table1[[#This Row],[Total capital cost Incl subsidies (Inflated)]],0)</f>
        <v>0.4375</v>
      </c>
      <c r="Y353" s="43">
        <f>IFERROR(Table1[[#This Row],[Subsidies (Uninflated)]]/Table1[[#This Row],[Total capital cost Incl subsidies (Inflated)]],0)</f>
        <v>0</v>
      </c>
      <c r="Z353" s="10"/>
    </row>
    <row r="354" spans="1:26" ht="46.5" x14ac:dyDescent="0.35">
      <c r="A354" s="32" t="s">
        <v>2352</v>
      </c>
      <c r="B354" s="56" t="s">
        <v>2027</v>
      </c>
      <c r="C354" s="53"/>
      <c r="D354" s="65" t="s">
        <v>544</v>
      </c>
      <c r="E354" s="65" t="s">
        <v>20</v>
      </c>
      <c r="F354" s="60" t="s">
        <v>33</v>
      </c>
      <c r="G354" s="70">
        <v>7.0000000000000007E-2</v>
      </c>
      <c r="H354" s="34">
        <v>2006</v>
      </c>
      <c r="I354" s="33">
        <v>2026</v>
      </c>
      <c r="J354" s="65">
        <v>2034</v>
      </c>
      <c r="K354" s="35">
        <v>30</v>
      </c>
      <c r="L354" s="32">
        <v>0</v>
      </c>
      <c r="M354" s="32">
        <v>0.505</v>
      </c>
      <c r="N354" s="32">
        <v>0</v>
      </c>
      <c r="O354" s="32">
        <v>0.495</v>
      </c>
      <c r="P354" s="36">
        <v>0.63</v>
      </c>
      <c r="Q354" s="37">
        <v>0.5625</v>
      </c>
      <c r="R354" s="38">
        <v>1854.5805000451885</v>
      </c>
      <c r="S354" s="39">
        <v>0</v>
      </c>
      <c r="T354" s="39">
        <v>1854.5805000451885</v>
      </c>
      <c r="U354" s="39">
        <v>1043.2015312754183</v>
      </c>
      <c r="V354" s="40">
        <v>811.37896876976981</v>
      </c>
      <c r="W354" s="41">
        <f>IFERROR(Table1[[#This Row],[DC Capex (Inflated)]]/Table1[[#This Row],[Total capital cost Incl subsidies (Inflated)]],0)</f>
        <v>0.56249999999999989</v>
      </c>
      <c r="X354" s="42">
        <f>IFERROR(Table1[[#This Row],[Rates Loan (Inflated)]]/Table1[[#This Row],[Total capital cost Incl subsidies (Inflated)]],0)</f>
        <v>0.43749999999999989</v>
      </c>
      <c r="Y354" s="43">
        <f>IFERROR(Table1[[#This Row],[Subsidies (Uninflated)]]/Table1[[#This Row],[Total capital cost Incl subsidies (Inflated)]],0)</f>
        <v>0</v>
      </c>
      <c r="Z354" s="10"/>
    </row>
    <row r="355" spans="1:26" ht="23.25" x14ac:dyDescent="0.35">
      <c r="A355" s="32" t="s">
        <v>2024</v>
      </c>
      <c r="B355" s="56" t="s">
        <v>2018</v>
      </c>
      <c r="C355" s="53"/>
      <c r="D355" s="65" t="s">
        <v>544</v>
      </c>
      <c r="E355" s="65" t="s">
        <v>20</v>
      </c>
      <c r="F355" s="60" t="s">
        <v>33</v>
      </c>
      <c r="G355" s="70">
        <v>7.2999999999999995E-2</v>
      </c>
      <c r="H355" s="34">
        <v>2006</v>
      </c>
      <c r="I355" s="33">
        <v>2028</v>
      </c>
      <c r="J355" s="65">
        <v>2034</v>
      </c>
      <c r="K355" s="35">
        <v>30</v>
      </c>
      <c r="L355" s="32">
        <v>0.05</v>
      </c>
      <c r="M355" s="32">
        <v>0.505</v>
      </c>
      <c r="N355" s="32">
        <v>0</v>
      </c>
      <c r="O355" s="32">
        <v>0.44500000000000001</v>
      </c>
      <c r="P355" s="36">
        <v>0.63</v>
      </c>
      <c r="Q355" s="37">
        <v>0.53749999999999998</v>
      </c>
      <c r="R355" s="38">
        <v>4509.3204690008624</v>
      </c>
      <c r="S355" s="39">
        <v>0</v>
      </c>
      <c r="T355" s="39">
        <v>4509.3204690008624</v>
      </c>
      <c r="U355" s="39">
        <v>2423.759752087964</v>
      </c>
      <c r="V355" s="40">
        <v>2085.5607169128994</v>
      </c>
      <c r="W355" s="41">
        <f>IFERROR(Table1[[#This Row],[DC Capex (Inflated)]]/Table1[[#This Row],[Total capital cost Incl subsidies (Inflated)]],0)</f>
        <v>0.53750000000000009</v>
      </c>
      <c r="X355" s="42">
        <f>IFERROR(Table1[[#This Row],[Rates Loan (Inflated)]]/Table1[[#This Row],[Total capital cost Incl subsidies (Inflated)]],0)</f>
        <v>0.46250000000000013</v>
      </c>
      <c r="Y355" s="43">
        <f>IFERROR(Table1[[#This Row],[Subsidies (Uninflated)]]/Table1[[#This Row],[Total capital cost Incl subsidies (Inflated)]],0)</f>
        <v>0</v>
      </c>
      <c r="Z355" s="10"/>
    </row>
    <row r="356" spans="1:26" ht="46.5" x14ac:dyDescent="0.35">
      <c r="A356" s="32" t="s">
        <v>2260</v>
      </c>
      <c r="B356" s="56" t="s">
        <v>2261</v>
      </c>
      <c r="C356" s="53" t="s">
        <v>1321</v>
      </c>
      <c r="D356" s="65" t="s">
        <v>544</v>
      </c>
      <c r="E356" s="65" t="s">
        <v>20</v>
      </c>
      <c r="F356" s="60" t="s">
        <v>33</v>
      </c>
      <c r="G356" s="70">
        <v>1</v>
      </c>
      <c r="H356" s="34">
        <v>2006</v>
      </c>
      <c r="I356" s="33">
        <v>2033</v>
      </c>
      <c r="J356" s="65">
        <v>2034</v>
      </c>
      <c r="K356" s="35">
        <v>30</v>
      </c>
      <c r="L356" s="32">
        <v>0</v>
      </c>
      <c r="M356" s="32">
        <v>0.1</v>
      </c>
      <c r="N356" s="32">
        <v>0</v>
      </c>
      <c r="O356" s="32">
        <v>0.9</v>
      </c>
      <c r="P356" s="36">
        <v>0.875</v>
      </c>
      <c r="Q356" s="37">
        <v>0.88749999999999996</v>
      </c>
      <c r="R356" s="38">
        <v>1415.0065208263486</v>
      </c>
      <c r="S356" s="39">
        <v>0</v>
      </c>
      <c r="T356" s="39">
        <v>1415.0065208263486</v>
      </c>
      <c r="U356" s="39">
        <v>1255.8182872333844</v>
      </c>
      <c r="V356" s="40">
        <v>159.18823359296425</v>
      </c>
      <c r="W356" s="41">
        <f>IFERROR(Table1[[#This Row],[DC Capex (Inflated)]]/Table1[[#This Row],[Total capital cost Incl subsidies (Inflated)]],0)</f>
        <v>0.88749999999999996</v>
      </c>
      <c r="X356" s="42">
        <f>IFERROR(Table1[[#This Row],[Rates Loan (Inflated)]]/Table1[[#This Row],[Total capital cost Incl subsidies (Inflated)]],0)</f>
        <v>0.11250000000000003</v>
      </c>
      <c r="Y356" s="43">
        <f>IFERROR(Table1[[#This Row],[Subsidies (Uninflated)]]/Table1[[#This Row],[Total capital cost Incl subsidies (Inflated)]],0)</f>
        <v>0</v>
      </c>
      <c r="Z356" s="10"/>
    </row>
    <row r="357" spans="1:26" ht="46.5" x14ac:dyDescent="0.35">
      <c r="A357" s="32" t="s">
        <v>2341</v>
      </c>
      <c r="B357" s="56" t="s">
        <v>2342</v>
      </c>
      <c r="C357" s="53" t="s">
        <v>1321</v>
      </c>
      <c r="D357" s="65" t="s">
        <v>544</v>
      </c>
      <c r="E357" s="65" t="s">
        <v>20</v>
      </c>
      <c r="F357" s="60" t="s">
        <v>33</v>
      </c>
      <c r="G357" s="70">
        <v>1</v>
      </c>
      <c r="H357" s="34">
        <v>2006</v>
      </c>
      <c r="I357" s="33">
        <v>2033</v>
      </c>
      <c r="J357" s="65">
        <v>2034</v>
      </c>
      <c r="K357" s="35">
        <v>30</v>
      </c>
      <c r="L357" s="32">
        <v>0</v>
      </c>
      <c r="M357" s="32">
        <v>0.1</v>
      </c>
      <c r="N357" s="32">
        <v>0</v>
      </c>
      <c r="O357" s="32">
        <v>0.9</v>
      </c>
      <c r="P357" s="36">
        <v>0.875</v>
      </c>
      <c r="Q357" s="37">
        <v>0.88749999999999996</v>
      </c>
      <c r="R357" s="38">
        <v>141.5006576011603</v>
      </c>
      <c r="S357" s="39">
        <v>0</v>
      </c>
      <c r="T357" s="39">
        <v>141.5006576011603</v>
      </c>
      <c r="U357" s="39">
        <v>125.58183362102976</v>
      </c>
      <c r="V357" s="40">
        <v>15.91882398013054</v>
      </c>
      <c r="W357" s="41">
        <f>IFERROR(Table1[[#This Row],[DC Capex (Inflated)]]/Table1[[#This Row],[Total capital cost Incl subsidies (Inflated)]],0)</f>
        <v>0.88749999999999996</v>
      </c>
      <c r="X357" s="42">
        <f>IFERROR(Table1[[#This Row],[Rates Loan (Inflated)]]/Table1[[#This Row],[Total capital cost Incl subsidies (Inflated)]],0)</f>
        <v>0.11250000000000004</v>
      </c>
      <c r="Y357" s="43">
        <f>IFERROR(Table1[[#This Row],[Subsidies (Uninflated)]]/Table1[[#This Row],[Total capital cost Incl subsidies (Inflated)]],0)</f>
        <v>0</v>
      </c>
      <c r="Z357" s="10"/>
    </row>
    <row r="358" spans="1:26" ht="46.5" x14ac:dyDescent="0.35">
      <c r="A358" s="32" t="s">
        <v>2335</v>
      </c>
      <c r="B358" s="56" t="s">
        <v>2336</v>
      </c>
      <c r="C358" s="53" t="s">
        <v>1321</v>
      </c>
      <c r="D358" s="65" t="s">
        <v>544</v>
      </c>
      <c r="E358" s="65" t="s">
        <v>20</v>
      </c>
      <c r="F358" s="60" t="s">
        <v>33</v>
      </c>
      <c r="G358" s="70">
        <v>1</v>
      </c>
      <c r="H358" s="34">
        <v>2006</v>
      </c>
      <c r="I358" s="33">
        <v>2026</v>
      </c>
      <c r="J358" s="65">
        <v>2034</v>
      </c>
      <c r="K358" s="35">
        <v>30</v>
      </c>
      <c r="L358" s="32">
        <v>0</v>
      </c>
      <c r="M358" s="32">
        <v>0.1</v>
      </c>
      <c r="N358" s="32">
        <v>0</v>
      </c>
      <c r="O358" s="32">
        <v>0.9</v>
      </c>
      <c r="P358" s="36">
        <v>0.875</v>
      </c>
      <c r="Q358" s="37">
        <v>0.88749999999999996</v>
      </c>
      <c r="R358" s="38">
        <v>167.30779792053599</v>
      </c>
      <c r="S358" s="39">
        <v>0</v>
      </c>
      <c r="T358" s="39">
        <v>167.30779792053599</v>
      </c>
      <c r="U358" s="39">
        <v>148.48567065447568</v>
      </c>
      <c r="V358" s="40">
        <v>18.822127266060306</v>
      </c>
      <c r="W358" s="41">
        <f>IFERROR(Table1[[#This Row],[DC Capex (Inflated)]]/Table1[[#This Row],[Total capital cost Incl subsidies (Inflated)]],0)</f>
        <v>0.88749999999999996</v>
      </c>
      <c r="X358" s="42">
        <f>IFERROR(Table1[[#This Row],[Rates Loan (Inflated)]]/Table1[[#This Row],[Total capital cost Incl subsidies (Inflated)]],0)</f>
        <v>0.11250000000000004</v>
      </c>
      <c r="Y358" s="43">
        <f>IFERROR(Table1[[#This Row],[Subsidies (Uninflated)]]/Table1[[#This Row],[Total capital cost Incl subsidies (Inflated)]],0)</f>
        <v>0</v>
      </c>
      <c r="Z358" s="10"/>
    </row>
    <row r="359" spans="1:26" ht="46.5" x14ac:dyDescent="0.35">
      <c r="A359" s="32" t="s">
        <v>2268</v>
      </c>
      <c r="B359" s="56" t="s">
        <v>2269</v>
      </c>
      <c r="C359" s="53" t="s">
        <v>1321</v>
      </c>
      <c r="D359" s="65" t="s">
        <v>544</v>
      </c>
      <c r="E359" s="65" t="s">
        <v>20</v>
      </c>
      <c r="F359" s="60" t="s">
        <v>33</v>
      </c>
      <c r="G359" s="70">
        <v>1</v>
      </c>
      <c r="H359" s="34">
        <v>2006</v>
      </c>
      <c r="I359" s="33">
        <v>2026</v>
      </c>
      <c r="J359" s="65">
        <v>2034</v>
      </c>
      <c r="K359" s="35">
        <v>30</v>
      </c>
      <c r="L359" s="32">
        <v>0</v>
      </c>
      <c r="M359" s="32">
        <v>0.1</v>
      </c>
      <c r="N359" s="32">
        <v>0</v>
      </c>
      <c r="O359" s="32">
        <v>0.9</v>
      </c>
      <c r="P359" s="36">
        <v>0.875</v>
      </c>
      <c r="Q359" s="37">
        <v>0.88749999999999996</v>
      </c>
      <c r="R359" s="38">
        <v>1120.037458967163</v>
      </c>
      <c r="S359" s="39">
        <v>0</v>
      </c>
      <c r="T359" s="39">
        <v>1120.037458967163</v>
      </c>
      <c r="U359" s="39">
        <v>994.033244833357</v>
      </c>
      <c r="V359" s="40">
        <v>126.00421413380586</v>
      </c>
      <c r="W359" s="41">
        <f>IFERROR(Table1[[#This Row],[DC Capex (Inflated)]]/Table1[[#This Row],[Total capital cost Incl subsidies (Inflated)]],0)</f>
        <v>0.88749999999999984</v>
      </c>
      <c r="X359" s="42">
        <f>IFERROR(Table1[[#This Row],[Rates Loan (Inflated)]]/Table1[[#This Row],[Total capital cost Incl subsidies (Inflated)]],0)</f>
        <v>0.11250000000000002</v>
      </c>
      <c r="Y359" s="43">
        <f>IFERROR(Table1[[#This Row],[Subsidies (Uninflated)]]/Table1[[#This Row],[Total capital cost Incl subsidies (Inflated)]],0)</f>
        <v>0</v>
      </c>
      <c r="Z359" s="10"/>
    </row>
    <row r="360" spans="1:26" ht="23.25" x14ac:dyDescent="0.35">
      <c r="A360" s="32" t="s">
        <v>1794</v>
      </c>
      <c r="B360" s="56" t="s">
        <v>1764</v>
      </c>
      <c r="C360" s="53"/>
      <c r="D360" s="65" t="s">
        <v>544</v>
      </c>
      <c r="E360" s="65" t="s">
        <v>20</v>
      </c>
      <c r="F360" s="60" t="s">
        <v>33</v>
      </c>
      <c r="G360" s="70">
        <v>1</v>
      </c>
      <c r="H360" s="34">
        <v>2006</v>
      </c>
      <c r="I360" s="33">
        <v>2019</v>
      </c>
      <c r="J360" s="65">
        <v>2031</v>
      </c>
      <c r="K360" s="35">
        <v>10</v>
      </c>
      <c r="L360" s="32">
        <v>0</v>
      </c>
      <c r="M360" s="32">
        <v>0.1</v>
      </c>
      <c r="N360" s="32">
        <v>0</v>
      </c>
      <c r="O360" s="32">
        <v>0.9</v>
      </c>
      <c r="P360" s="36">
        <v>0.88</v>
      </c>
      <c r="Q360" s="37">
        <v>0.89</v>
      </c>
      <c r="R360" s="38">
        <v>849.48879999999997</v>
      </c>
      <c r="S360" s="39">
        <v>0</v>
      </c>
      <c r="T360" s="39">
        <v>849.48879999999997</v>
      </c>
      <c r="U360" s="39">
        <v>756.04503199999999</v>
      </c>
      <c r="V360" s="40">
        <v>93.443767999999977</v>
      </c>
      <c r="W360" s="41">
        <f>IFERROR(Table1[[#This Row],[DC Capex (Inflated)]]/Table1[[#This Row],[Total capital cost Incl subsidies (Inflated)]],0)</f>
        <v>0.89</v>
      </c>
      <c r="X360" s="42">
        <f>IFERROR(Table1[[#This Row],[Rates Loan (Inflated)]]/Table1[[#This Row],[Total capital cost Incl subsidies (Inflated)]],0)</f>
        <v>0.10999999999999997</v>
      </c>
      <c r="Y360" s="43">
        <f>IFERROR(Table1[[#This Row],[Subsidies (Uninflated)]]/Table1[[#This Row],[Total capital cost Incl subsidies (Inflated)]],0)</f>
        <v>0</v>
      </c>
      <c r="Z360" s="10"/>
    </row>
    <row r="361" spans="1:26" ht="23.25" x14ac:dyDescent="0.35">
      <c r="A361" s="32" t="s">
        <v>1793</v>
      </c>
      <c r="B361" s="56" t="s">
        <v>2577</v>
      </c>
      <c r="C361" s="53"/>
      <c r="D361" s="65" t="s">
        <v>544</v>
      </c>
      <c r="E361" s="65" t="s">
        <v>20</v>
      </c>
      <c r="F361" s="60" t="s">
        <v>33</v>
      </c>
      <c r="G361" s="70">
        <v>1</v>
      </c>
      <c r="H361" s="34">
        <v>2006</v>
      </c>
      <c r="I361" s="33">
        <v>2019</v>
      </c>
      <c r="J361" s="65">
        <v>2031</v>
      </c>
      <c r="K361" s="35">
        <v>30</v>
      </c>
      <c r="L361" s="32">
        <v>0</v>
      </c>
      <c r="M361" s="32">
        <v>0.1</v>
      </c>
      <c r="N361" s="32">
        <v>0</v>
      </c>
      <c r="O361" s="32">
        <v>0.9</v>
      </c>
      <c r="P361" s="36">
        <v>0.88</v>
      </c>
      <c r="Q361" s="37">
        <v>0.89</v>
      </c>
      <c r="R361" s="38">
        <v>762.46434000000011</v>
      </c>
      <c r="S361" s="39">
        <v>0</v>
      </c>
      <c r="T361" s="39">
        <v>762.46434000000011</v>
      </c>
      <c r="U361" s="39">
        <v>678.59326260000012</v>
      </c>
      <c r="V361" s="40">
        <v>83.87107739999999</v>
      </c>
      <c r="W361" s="41">
        <f>IFERROR(Table1[[#This Row],[DC Capex (Inflated)]]/Table1[[#This Row],[Total capital cost Incl subsidies (Inflated)]],0)</f>
        <v>0.89</v>
      </c>
      <c r="X361" s="42">
        <f>IFERROR(Table1[[#This Row],[Rates Loan (Inflated)]]/Table1[[#This Row],[Total capital cost Incl subsidies (Inflated)]],0)</f>
        <v>0.10999999999999997</v>
      </c>
      <c r="Y361" s="43">
        <f>IFERROR(Table1[[#This Row],[Subsidies (Uninflated)]]/Table1[[#This Row],[Total capital cost Incl subsidies (Inflated)]],0)</f>
        <v>0</v>
      </c>
      <c r="Z361" s="10"/>
    </row>
    <row r="362" spans="1:26" ht="23.25" x14ac:dyDescent="0.35">
      <c r="A362" s="32" t="s">
        <v>1376</v>
      </c>
      <c r="B362" s="56" t="s">
        <v>2578</v>
      </c>
      <c r="C362" s="53"/>
      <c r="D362" s="65" t="s">
        <v>544</v>
      </c>
      <c r="E362" s="65" t="s">
        <v>20</v>
      </c>
      <c r="F362" s="60" t="s">
        <v>33</v>
      </c>
      <c r="G362" s="70">
        <v>1</v>
      </c>
      <c r="H362" s="34">
        <v>2006</v>
      </c>
      <c r="I362" s="33">
        <v>2019</v>
      </c>
      <c r="J362" s="65">
        <v>2031</v>
      </c>
      <c r="K362" s="35">
        <v>30</v>
      </c>
      <c r="L362" s="32">
        <v>0</v>
      </c>
      <c r="M362" s="32">
        <v>0.1</v>
      </c>
      <c r="N362" s="32">
        <v>0</v>
      </c>
      <c r="O362" s="32">
        <v>0.9</v>
      </c>
      <c r="P362" s="36">
        <v>0.88</v>
      </c>
      <c r="Q362" s="37">
        <v>0.89</v>
      </c>
      <c r="R362" s="38">
        <v>6041.9554800000005</v>
      </c>
      <c r="S362" s="39">
        <v>0</v>
      </c>
      <c r="T362" s="39">
        <v>6041.9554800000005</v>
      </c>
      <c r="U362" s="39">
        <v>5377.3403772000001</v>
      </c>
      <c r="V362" s="40">
        <v>664.61510280000016</v>
      </c>
      <c r="W362" s="41">
        <f>IFERROR(Table1[[#This Row],[DC Capex (Inflated)]]/Table1[[#This Row],[Total capital cost Incl subsidies (Inflated)]],0)</f>
        <v>0.8899999999999999</v>
      </c>
      <c r="X362" s="42">
        <f>IFERROR(Table1[[#This Row],[Rates Loan (Inflated)]]/Table1[[#This Row],[Total capital cost Incl subsidies (Inflated)]],0)</f>
        <v>0.11000000000000001</v>
      </c>
      <c r="Y362" s="43">
        <f>IFERROR(Table1[[#This Row],[Subsidies (Uninflated)]]/Table1[[#This Row],[Total capital cost Incl subsidies (Inflated)]],0)</f>
        <v>0</v>
      </c>
      <c r="Z362" s="10"/>
    </row>
    <row r="363" spans="1:26" ht="23.25" x14ac:dyDescent="0.35">
      <c r="A363" s="32" t="s">
        <v>1383</v>
      </c>
      <c r="B363" s="56" t="s">
        <v>2357</v>
      </c>
      <c r="C363" s="53"/>
      <c r="D363" s="65" t="s">
        <v>544</v>
      </c>
      <c r="E363" s="65" t="s">
        <v>20</v>
      </c>
      <c r="F363" s="60" t="s">
        <v>33</v>
      </c>
      <c r="G363" s="70">
        <v>1</v>
      </c>
      <c r="H363" s="34">
        <v>2006</v>
      </c>
      <c r="I363" s="33">
        <v>2020</v>
      </c>
      <c r="J363" s="65">
        <v>2031</v>
      </c>
      <c r="K363" s="35">
        <v>30</v>
      </c>
      <c r="L363" s="32">
        <v>0.1</v>
      </c>
      <c r="M363" s="32">
        <v>0.505</v>
      </c>
      <c r="N363" s="32">
        <v>0</v>
      </c>
      <c r="O363" s="32">
        <v>0.39500000000000002</v>
      </c>
      <c r="P363" s="36">
        <v>0.125</v>
      </c>
      <c r="Q363" s="37">
        <v>0.26</v>
      </c>
      <c r="R363" s="38">
        <v>1.2150000000000001</v>
      </c>
      <c r="S363" s="39">
        <v>0</v>
      </c>
      <c r="T363" s="39">
        <v>1.2150000000000001</v>
      </c>
      <c r="U363" s="39">
        <v>0.31590000000000001</v>
      </c>
      <c r="V363" s="40">
        <v>0.89910000000000001</v>
      </c>
      <c r="W363" s="41">
        <f>IFERROR(Table1[[#This Row],[DC Capex (Inflated)]]/Table1[[#This Row],[Total capital cost Incl subsidies (Inflated)]],0)</f>
        <v>0.26</v>
      </c>
      <c r="X363" s="42">
        <f>IFERROR(Table1[[#This Row],[Rates Loan (Inflated)]]/Table1[[#This Row],[Total capital cost Incl subsidies (Inflated)]],0)</f>
        <v>0.74</v>
      </c>
      <c r="Y363" s="43">
        <f>IFERROR(Table1[[#This Row],[Subsidies (Uninflated)]]/Table1[[#This Row],[Total capital cost Incl subsidies (Inflated)]],0)</f>
        <v>0</v>
      </c>
      <c r="Z363" s="10"/>
    </row>
    <row r="364" spans="1:26" ht="23.25" x14ac:dyDescent="0.35">
      <c r="A364" s="32" t="s">
        <v>1804</v>
      </c>
      <c r="B364" s="56" t="s">
        <v>1755</v>
      </c>
      <c r="C364" s="53"/>
      <c r="D364" s="65" t="s">
        <v>544</v>
      </c>
      <c r="E364" s="65" t="s">
        <v>20</v>
      </c>
      <c r="F364" s="60" t="s">
        <v>33</v>
      </c>
      <c r="G364" s="70">
        <v>7.1400000000000005E-2</v>
      </c>
      <c r="H364" s="34">
        <v>2006</v>
      </c>
      <c r="I364" s="33">
        <v>2019</v>
      </c>
      <c r="J364" s="65">
        <v>2031</v>
      </c>
      <c r="K364" s="35">
        <v>25</v>
      </c>
      <c r="L364" s="32">
        <v>0</v>
      </c>
      <c r="M364" s="32">
        <v>0.1</v>
      </c>
      <c r="N364" s="32">
        <v>0</v>
      </c>
      <c r="O364" s="32">
        <v>0.9</v>
      </c>
      <c r="P364" s="36">
        <v>0.88</v>
      </c>
      <c r="Q364" s="37">
        <v>0.89</v>
      </c>
      <c r="R364" s="38">
        <v>33.02101845</v>
      </c>
      <c r="S364" s="39">
        <v>0</v>
      </c>
      <c r="T364" s="39">
        <v>33.02101845</v>
      </c>
      <c r="U364" s="39">
        <v>29.3887064205</v>
      </c>
      <c r="V364" s="40">
        <v>3.6323120295000013</v>
      </c>
      <c r="W364" s="41">
        <f>IFERROR(Table1[[#This Row],[DC Capex (Inflated)]]/Table1[[#This Row],[Total capital cost Incl subsidies (Inflated)]],0)</f>
        <v>0.89</v>
      </c>
      <c r="X364" s="42">
        <f>IFERROR(Table1[[#This Row],[Rates Loan (Inflated)]]/Table1[[#This Row],[Total capital cost Incl subsidies (Inflated)]],0)</f>
        <v>0.11000000000000004</v>
      </c>
      <c r="Y364" s="43">
        <f>IFERROR(Table1[[#This Row],[Subsidies (Uninflated)]]/Table1[[#This Row],[Total capital cost Incl subsidies (Inflated)]],0)</f>
        <v>0</v>
      </c>
      <c r="Z364" s="10"/>
    </row>
    <row r="365" spans="1:26" ht="23.25" x14ac:dyDescent="0.35">
      <c r="A365" s="32" t="s">
        <v>1805</v>
      </c>
      <c r="B365" s="56" t="s">
        <v>1756</v>
      </c>
      <c r="C365" s="53"/>
      <c r="D365" s="65" t="s">
        <v>544</v>
      </c>
      <c r="E365" s="65" t="s">
        <v>20</v>
      </c>
      <c r="F365" s="60" t="s">
        <v>33</v>
      </c>
      <c r="G365" s="70">
        <v>7.1400000000000005E-2</v>
      </c>
      <c r="H365" s="34">
        <v>2006</v>
      </c>
      <c r="I365" s="33">
        <v>2020</v>
      </c>
      <c r="J365" s="65">
        <v>2031</v>
      </c>
      <c r="K365" s="35">
        <v>25</v>
      </c>
      <c r="L365" s="32">
        <v>0</v>
      </c>
      <c r="M365" s="32">
        <v>0.1</v>
      </c>
      <c r="N365" s="32">
        <v>0</v>
      </c>
      <c r="O365" s="32">
        <v>0.9</v>
      </c>
      <c r="P365" s="36">
        <v>0.88</v>
      </c>
      <c r="Q365" s="37">
        <v>0.89</v>
      </c>
      <c r="R365" s="38">
        <v>6.0690000000000006E-3</v>
      </c>
      <c r="S365" s="39">
        <v>0</v>
      </c>
      <c r="T365" s="39">
        <v>6.0690000000000006E-3</v>
      </c>
      <c r="U365" s="39">
        <v>5.4014100000000006E-3</v>
      </c>
      <c r="V365" s="40">
        <v>6.6759000000000002E-4</v>
      </c>
      <c r="W365" s="41">
        <f>IFERROR(Table1[[#This Row],[DC Capex (Inflated)]]/Table1[[#This Row],[Total capital cost Incl subsidies (Inflated)]],0)</f>
        <v>0.89</v>
      </c>
      <c r="X365" s="42">
        <f>IFERROR(Table1[[#This Row],[Rates Loan (Inflated)]]/Table1[[#This Row],[Total capital cost Incl subsidies (Inflated)]],0)</f>
        <v>0.10999999999999999</v>
      </c>
      <c r="Y365" s="43">
        <f>IFERROR(Table1[[#This Row],[Subsidies (Uninflated)]]/Table1[[#This Row],[Total capital cost Incl subsidies (Inflated)]],0)</f>
        <v>0</v>
      </c>
      <c r="Z365" s="10"/>
    </row>
    <row r="366" spans="1:26" ht="23.25" x14ac:dyDescent="0.35">
      <c r="A366" s="32" t="s">
        <v>1365</v>
      </c>
      <c r="B366" s="56" t="s">
        <v>1930</v>
      </c>
      <c r="C366" s="53"/>
      <c r="D366" s="65" t="s">
        <v>544</v>
      </c>
      <c r="E366" s="65" t="s">
        <v>20</v>
      </c>
      <c r="F366" s="60" t="s">
        <v>33</v>
      </c>
      <c r="G366" s="70">
        <v>7.1400000000000005E-2</v>
      </c>
      <c r="H366" s="34">
        <v>2006</v>
      </c>
      <c r="I366" s="33">
        <v>2019</v>
      </c>
      <c r="J366" s="65">
        <v>2031</v>
      </c>
      <c r="K366" s="35">
        <v>20</v>
      </c>
      <c r="L366" s="32">
        <v>0</v>
      </c>
      <c r="M366" s="32">
        <v>0.1</v>
      </c>
      <c r="N366" s="32">
        <v>0</v>
      </c>
      <c r="O366" s="32">
        <v>0.9</v>
      </c>
      <c r="P366" s="36">
        <v>0.88</v>
      </c>
      <c r="Q366" s="37">
        <v>0.89</v>
      </c>
      <c r="R366" s="38">
        <v>1.9737102000000002</v>
      </c>
      <c r="S366" s="39">
        <v>0</v>
      </c>
      <c r="T366" s="39">
        <v>1.9737102000000002</v>
      </c>
      <c r="U366" s="39">
        <v>1.7566020780000002</v>
      </c>
      <c r="V366" s="40">
        <v>0.21710812199999996</v>
      </c>
      <c r="W366" s="41">
        <f>IFERROR(Table1[[#This Row],[DC Capex (Inflated)]]/Table1[[#This Row],[Total capital cost Incl subsidies (Inflated)]],0)</f>
        <v>0.89</v>
      </c>
      <c r="X366" s="42">
        <f>IFERROR(Table1[[#This Row],[Rates Loan (Inflated)]]/Table1[[#This Row],[Total capital cost Incl subsidies (Inflated)]],0)</f>
        <v>0.10999999999999997</v>
      </c>
      <c r="Y366" s="43">
        <f>IFERROR(Table1[[#This Row],[Subsidies (Uninflated)]]/Table1[[#This Row],[Total capital cost Incl subsidies (Inflated)]],0)</f>
        <v>0</v>
      </c>
      <c r="Z366" s="10"/>
    </row>
    <row r="367" spans="1:26" ht="23.25" x14ac:dyDescent="0.35">
      <c r="A367" s="32" t="s">
        <v>1806</v>
      </c>
      <c r="B367" s="56" t="s">
        <v>1760</v>
      </c>
      <c r="C367" s="53"/>
      <c r="D367" s="65" t="s">
        <v>544</v>
      </c>
      <c r="E367" s="65" t="s">
        <v>20</v>
      </c>
      <c r="F367" s="60" t="s">
        <v>33</v>
      </c>
      <c r="G367" s="70">
        <v>7.1400000000000005E-2</v>
      </c>
      <c r="H367" s="34">
        <v>2006</v>
      </c>
      <c r="I367" s="33">
        <v>2019</v>
      </c>
      <c r="J367" s="65">
        <v>2031</v>
      </c>
      <c r="K367" s="35">
        <v>25</v>
      </c>
      <c r="L367" s="32">
        <v>0</v>
      </c>
      <c r="M367" s="32">
        <v>0.1</v>
      </c>
      <c r="N367" s="32">
        <v>0</v>
      </c>
      <c r="O367" s="32">
        <v>0.9</v>
      </c>
      <c r="P367" s="36">
        <v>0.88</v>
      </c>
      <c r="Q367" s="37">
        <v>0.89</v>
      </c>
      <c r="R367" s="38">
        <v>40.494576402000007</v>
      </c>
      <c r="S367" s="39">
        <v>0</v>
      </c>
      <c r="T367" s="39">
        <v>40.494576402000007</v>
      </c>
      <c r="U367" s="39">
        <v>36.040172997780004</v>
      </c>
      <c r="V367" s="40">
        <v>4.4544034042199989</v>
      </c>
      <c r="W367" s="41">
        <f>IFERROR(Table1[[#This Row],[DC Capex (Inflated)]]/Table1[[#This Row],[Total capital cost Incl subsidies (Inflated)]],0)</f>
        <v>0.89</v>
      </c>
      <c r="X367" s="42">
        <f>IFERROR(Table1[[#This Row],[Rates Loan (Inflated)]]/Table1[[#This Row],[Total capital cost Incl subsidies (Inflated)]],0)</f>
        <v>0.10999999999999996</v>
      </c>
      <c r="Y367" s="43">
        <f>IFERROR(Table1[[#This Row],[Subsidies (Uninflated)]]/Table1[[#This Row],[Total capital cost Incl subsidies (Inflated)]],0)</f>
        <v>0</v>
      </c>
      <c r="Z367" s="10"/>
    </row>
    <row r="368" spans="1:26" ht="23.25" x14ac:dyDescent="0.35">
      <c r="A368" s="32" t="s">
        <v>1371</v>
      </c>
      <c r="B368" s="56" t="s">
        <v>2364</v>
      </c>
      <c r="C368" s="53"/>
      <c r="D368" s="65" t="s">
        <v>544</v>
      </c>
      <c r="E368" s="65" t="s">
        <v>20</v>
      </c>
      <c r="F368" s="60" t="s">
        <v>33</v>
      </c>
      <c r="G368" s="70">
        <v>1</v>
      </c>
      <c r="H368" s="34">
        <v>2006</v>
      </c>
      <c r="I368" s="33">
        <v>2019</v>
      </c>
      <c r="J368" s="65">
        <v>2031</v>
      </c>
      <c r="K368" s="35">
        <v>30</v>
      </c>
      <c r="L368" s="32">
        <v>0</v>
      </c>
      <c r="M368" s="32">
        <v>0.505</v>
      </c>
      <c r="N368" s="32">
        <v>0.02</v>
      </c>
      <c r="O368" s="32">
        <v>0.47499999999999998</v>
      </c>
      <c r="P368" s="36">
        <v>0.38</v>
      </c>
      <c r="Q368" s="37">
        <v>0.42749999999999999</v>
      </c>
      <c r="R368" s="38">
        <v>141.57989000000001</v>
      </c>
      <c r="S368" s="39">
        <v>11.004350000000001</v>
      </c>
      <c r="T368" s="39">
        <v>130.57554000000002</v>
      </c>
      <c r="U368" s="39">
        <v>55.821043349999989</v>
      </c>
      <c r="V368" s="40">
        <v>74.754496649999993</v>
      </c>
      <c r="W368" s="41">
        <f>IFERROR(Table1[[#This Row],[DC Capex (Inflated)]]/Table1[[#This Row],[Total capital cost Incl subsidies (Inflated)]],0)</f>
        <v>0.39427240231645883</v>
      </c>
      <c r="X368" s="42">
        <f>IFERROR(Table1[[#This Row],[Rates Loan (Inflated)]]/Table1[[#This Row],[Total capital cost Incl subsidies (Inflated)]],0)</f>
        <v>0.52800222298519928</v>
      </c>
      <c r="Y368" s="43">
        <f>IFERROR(Table1[[#This Row],[Subsidies (Uninflated)]]/Table1[[#This Row],[Total capital cost Incl subsidies (Inflated)]],0)</f>
        <v>7.772537469834169E-2</v>
      </c>
      <c r="Z368" s="10"/>
    </row>
    <row r="369" spans="1:26" ht="23.25" x14ac:dyDescent="0.35">
      <c r="A369" s="32" t="s">
        <v>1922</v>
      </c>
      <c r="B369" s="56" t="s">
        <v>1761</v>
      </c>
      <c r="C369" s="53"/>
      <c r="D369" s="65" t="s">
        <v>544</v>
      </c>
      <c r="E369" s="65" t="s">
        <v>20</v>
      </c>
      <c r="F369" s="60" t="s">
        <v>33</v>
      </c>
      <c r="G369" s="70">
        <v>1</v>
      </c>
      <c r="H369" s="34">
        <v>2006</v>
      </c>
      <c r="I369" s="33">
        <v>2019</v>
      </c>
      <c r="J369" s="65">
        <v>2031</v>
      </c>
      <c r="K369" s="35">
        <v>25</v>
      </c>
      <c r="L369" s="32">
        <v>0</v>
      </c>
      <c r="M369" s="32">
        <v>0.1</v>
      </c>
      <c r="N369" s="32">
        <v>0</v>
      </c>
      <c r="O369" s="32">
        <v>0.9</v>
      </c>
      <c r="P369" s="36">
        <v>0.88</v>
      </c>
      <c r="Q369" s="37">
        <v>0.89</v>
      </c>
      <c r="R369" s="38">
        <v>71.111750000000001</v>
      </c>
      <c r="S369" s="39">
        <v>0</v>
      </c>
      <c r="T369" s="39">
        <v>71.111750000000001</v>
      </c>
      <c r="U369" s="39">
        <v>63.289457499999997</v>
      </c>
      <c r="V369" s="40">
        <v>7.8222924999999996</v>
      </c>
      <c r="W369" s="41">
        <f>IFERROR(Table1[[#This Row],[DC Capex (Inflated)]]/Table1[[#This Row],[Total capital cost Incl subsidies (Inflated)]],0)</f>
        <v>0.8899999999999999</v>
      </c>
      <c r="X369" s="42">
        <f>IFERROR(Table1[[#This Row],[Rates Loan (Inflated)]]/Table1[[#This Row],[Total capital cost Incl subsidies (Inflated)]],0)</f>
        <v>0.11</v>
      </c>
      <c r="Y369" s="43">
        <f>IFERROR(Table1[[#This Row],[Subsidies (Uninflated)]]/Table1[[#This Row],[Total capital cost Incl subsidies (Inflated)]],0)</f>
        <v>0</v>
      </c>
      <c r="Z369" s="10"/>
    </row>
    <row r="370" spans="1:26" ht="23.25" x14ac:dyDescent="0.35">
      <c r="A370" s="32" t="s">
        <v>581</v>
      </c>
      <c r="B370" s="56" t="s">
        <v>582</v>
      </c>
      <c r="C370" s="53" t="s">
        <v>562</v>
      </c>
      <c r="D370" s="65" t="s">
        <v>544</v>
      </c>
      <c r="E370" s="65" t="s">
        <v>20</v>
      </c>
      <c r="F370" s="60" t="s">
        <v>34</v>
      </c>
      <c r="G370" s="70">
        <v>1</v>
      </c>
      <c r="H370" s="34">
        <v>2006</v>
      </c>
      <c r="I370" s="33">
        <v>2004</v>
      </c>
      <c r="J370" s="65">
        <v>2031</v>
      </c>
      <c r="K370" s="35">
        <v>30</v>
      </c>
      <c r="L370" s="32">
        <v>0</v>
      </c>
      <c r="M370" s="32">
        <v>0.1</v>
      </c>
      <c r="N370" s="32">
        <v>0.01</v>
      </c>
      <c r="O370" s="32">
        <v>0.89</v>
      </c>
      <c r="P370" s="36">
        <v>0.875</v>
      </c>
      <c r="Q370" s="37">
        <v>0.88249999999999995</v>
      </c>
      <c r="R370" s="38">
        <v>537.83567000000005</v>
      </c>
      <c r="S370" s="39">
        <v>0</v>
      </c>
      <c r="T370" s="39">
        <v>537.83567000000005</v>
      </c>
      <c r="U370" s="39">
        <v>474.63997877500003</v>
      </c>
      <c r="V370" s="40">
        <v>63.195691225000019</v>
      </c>
      <c r="W370" s="41">
        <f>IFERROR(Table1[[#This Row],[DC Capex (Inflated)]]/Table1[[#This Row],[Total capital cost Incl subsidies (Inflated)]],0)</f>
        <v>0.88249999999999995</v>
      </c>
      <c r="X370" s="42">
        <f>IFERROR(Table1[[#This Row],[Rates Loan (Inflated)]]/Table1[[#This Row],[Total capital cost Incl subsidies (Inflated)]],0)</f>
        <v>0.11750000000000002</v>
      </c>
      <c r="Y370" s="43">
        <f>IFERROR(Table1[[#This Row],[Subsidies (Uninflated)]]/Table1[[#This Row],[Total capital cost Incl subsidies (Inflated)]],0)</f>
        <v>0</v>
      </c>
      <c r="Z370" s="10"/>
    </row>
    <row r="371" spans="1:26" ht="23.25" x14ac:dyDescent="0.35">
      <c r="A371" s="32" t="s">
        <v>653</v>
      </c>
      <c r="B371" s="56" t="s">
        <v>654</v>
      </c>
      <c r="C371" s="53" t="s">
        <v>562</v>
      </c>
      <c r="D371" s="65" t="s">
        <v>544</v>
      </c>
      <c r="E371" s="65" t="s">
        <v>20</v>
      </c>
      <c r="F371" s="60" t="s">
        <v>34</v>
      </c>
      <c r="G371" s="70">
        <v>1</v>
      </c>
      <c r="H371" s="34">
        <v>2006</v>
      </c>
      <c r="I371" s="33">
        <v>2003</v>
      </c>
      <c r="J371" s="65">
        <v>2031</v>
      </c>
      <c r="K371" s="35">
        <v>30</v>
      </c>
      <c r="L371" s="32">
        <v>0</v>
      </c>
      <c r="M371" s="32">
        <v>0.1</v>
      </c>
      <c r="N371" s="32">
        <v>0.01</v>
      </c>
      <c r="O371" s="32">
        <v>0.89</v>
      </c>
      <c r="P371" s="36">
        <v>0.875</v>
      </c>
      <c r="Q371" s="37">
        <v>0.88249999999999995</v>
      </c>
      <c r="R371" s="38">
        <v>15</v>
      </c>
      <c r="S371" s="39">
        <v>0</v>
      </c>
      <c r="T371" s="39">
        <v>15</v>
      </c>
      <c r="U371" s="39">
        <v>13.237499999999999</v>
      </c>
      <c r="V371" s="40">
        <v>1.7625000000000011</v>
      </c>
      <c r="W371" s="41">
        <f>IFERROR(Table1[[#This Row],[DC Capex (Inflated)]]/Table1[[#This Row],[Total capital cost Incl subsidies (Inflated)]],0)</f>
        <v>0.88249999999999995</v>
      </c>
      <c r="X371" s="42">
        <f>IFERROR(Table1[[#This Row],[Rates Loan (Inflated)]]/Table1[[#This Row],[Total capital cost Incl subsidies (Inflated)]],0)</f>
        <v>0.11750000000000008</v>
      </c>
      <c r="Y371" s="43">
        <f>IFERROR(Table1[[#This Row],[Subsidies (Uninflated)]]/Table1[[#This Row],[Total capital cost Incl subsidies (Inflated)]],0)</f>
        <v>0</v>
      </c>
      <c r="Z371" s="10"/>
    </row>
    <row r="372" spans="1:26" ht="23.25" x14ac:dyDescent="0.35">
      <c r="A372" s="32" t="s">
        <v>1290</v>
      </c>
      <c r="B372" s="56" t="s">
        <v>545</v>
      </c>
      <c r="C372" s="53" t="s">
        <v>546</v>
      </c>
      <c r="D372" s="65" t="s">
        <v>544</v>
      </c>
      <c r="E372" s="65" t="s">
        <v>20</v>
      </c>
      <c r="F372" s="60" t="s">
        <v>34</v>
      </c>
      <c r="G372" s="70">
        <v>5.8823529411764705E-2</v>
      </c>
      <c r="H372" s="34">
        <v>2006</v>
      </c>
      <c r="I372" s="33">
        <v>2015</v>
      </c>
      <c r="J372" s="65">
        <v>2031</v>
      </c>
      <c r="K372" s="35">
        <v>30</v>
      </c>
      <c r="L372" s="32">
        <v>0</v>
      </c>
      <c r="M372" s="32">
        <v>0.1</v>
      </c>
      <c r="N372" s="32">
        <v>0.05</v>
      </c>
      <c r="O372" s="32">
        <v>0.85</v>
      </c>
      <c r="P372" s="36">
        <v>0.875</v>
      </c>
      <c r="Q372" s="37">
        <v>0.86250000000000004</v>
      </c>
      <c r="R372" s="38">
        <v>50.901614705882352</v>
      </c>
      <c r="S372" s="39">
        <v>0</v>
      </c>
      <c r="T372" s="39">
        <v>50.901614705882352</v>
      </c>
      <c r="U372" s="39">
        <v>43.90264268382353</v>
      </c>
      <c r="V372" s="40">
        <v>6.9989720220588207</v>
      </c>
      <c r="W372" s="41">
        <f>IFERROR(Table1[[#This Row],[DC Capex (Inflated)]]/Table1[[#This Row],[Total capital cost Incl subsidies (Inflated)]],0)</f>
        <v>0.86250000000000004</v>
      </c>
      <c r="X372" s="42">
        <f>IFERROR(Table1[[#This Row],[Rates Loan (Inflated)]]/Table1[[#This Row],[Total capital cost Incl subsidies (Inflated)]],0)</f>
        <v>0.13749999999999996</v>
      </c>
      <c r="Y372" s="43">
        <f>IFERROR(Table1[[#This Row],[Subsidies (Uninflated)]]/Table1[[#This Row],[Total capital cost Incl subsidies (Inflated)]],0)</f>
        <v>0</v>
      </c>
      <c r="Z372" s="10"/>
    </row>
    <row r="373" spans="1:26" ht="23.25" x14ac:dyDescent="0.35">
      <c r="A373" s="32" t="s">
        <v>2382</v>
      </c>
      <c r="B373" s="56" t="s">
        <v>2370</v>
      </c>
      <c r="C373" s="53"/>
      <c r="D373" s="65" t="s">
        <v>544</v>
      </c>
      <c r="E373" s="65" t="s">
        <v>20</v>
      </c>
      <c r="F373" s="60" t="s">
        <v>34</v>
      </c>
      <c r="G373" s="70">
        <v>3.7400000000000003E-2</v>
      </c>
      <c r="H373" s="34">
        <v>2006</v>
      </c>
      <c r="I373" s="33">
        <v>2019</v>
      </c>
      <c r="J373" s="65">
        <v>2031</v>
      </c>
      <c r="K373" s="35">
        <v>30</v>
      </c>
      <c r="L373" s="32">
        <v>0</v>
      </c>
      <c r="M373" s="32">
        <v>0.1</v>
      </c>
      <c r="N373" s="32">
        <v>0</v>
      </c>
      <c r="O373" s="32">
        <v>0.9</v>
      </c>
      <c r="P373" s="36">
        <v>0.88</v>
      </c>
      <c r="Q373" s="37">
        <v>0.89</v>
      </c>
      <c r="R373" s="38">
        <v>14.527237119999999</v>
      </c>
      <c r="S373" s="39">
        <v>3.9394384920000007</v>
      </c>
      <c r="T373" s="39">
        <v>10.587798627999998</v>
      </c>
      <c r="U373" s="39">
        <v>9.4231407789200006</v>
      </c>
      <c r="V373" s="40">
        <v>1.1646578490800001</v>
      </c>
      <c r="W373" s="41">
        <f>IFERROR(Table1[[#This Row],[DC Capex (Inflated)]]/Table1[[#This Row],[Total capital cost Incl subsidies (Inflated)]],0)</f>
        <v>0.64865333312051021</v>
      </c>
      <c r="X373" s="42">
        <f>IFERROR(Table1[[#This Row],[Rates Loan (Inflated)]]/Table1[[#This Row],[Total capital cost Incl subsidies (Inflated)]],0)</f>
        <v>8.0170636677815876E-2</v>
      </c>
      <c r="Y373" s="43">
        <f>IFERROR(Table1[[#This Row],[Subsidies (Uninflated)]]/Table1[[#This Row],[Total capital cost Incl subsidies (Inflated)]],0)</f>
        <v>0.27117603020167408</v>
      </c>
      <c r="Z373" s="10"/>
    </row>
    <row r="374" spans="1:26" ht="23.25" x14ac:dyDescent="0.35">
      <c r="A374" s="32" t="s">
        <v>1349</v>
      </c>
      <c r="B374" s="56" t="s">
        <v>1337</v>
      </c>
      <c r="C374" s="53"/>
      <c r="D374" s="65" t="s">
        <v>544</v>
      </c>
      <c r="E374" s="65" t="s">
        <v>20</v>
      </c>
      <c r="F374" s="60" t="s">
        <v>34</v>
      </c>
      <c r="G374" s="70">
        <v>3.7400000000000003E-2</v>
      </c>
      <c r="H374" s="34">
        <v>2006</v>
      </c>
      <c r="I374" s="33">
        <v>2021</v>
      </c>
      <c r="J374" s="65">
        <v>2031</v>
      </c>
      <c r="K374" s="35">
        <v>30</v>
      </c>
      <c r="L374" s="32">
        <v>0</v>
      </c>
      <c r="M374" s="32">
        <v>0.30499999999999999</v>
      </c>
      <c r="N374" s="32">
        <v>0</v>
      </c>
      <c r="O374" s="32">
        <v>0.69500000000000006</v>
      </c>
      <c r="P374" s="36">
        <v>0.875</v>
      </c>
      <c r="Q374" s="37">
        <v>0.78500000000000003</v>
      </c>
      <c r="R374" s="38">
        <v>121.21982120600002</v>
      </c>
      <c r="S374" s="39">
        <v>0</v>
      </c>
      <c r="T374" s="39">
        <v>121.21982120600002</v>
      </c>
      <c r="U374" s="39">
        <v>95.157559646710041</v>
      </c>
      <c r="V374" s="40">
        <v>26.06226155928999</v>
      </c>
      <c r="W374" s="41">
        <f>IFERROR(Table1[[#This Row],[DC Capex (Inflated)]]/Table1[[#This Row],[Total capital cost Incl subsidies (Inflated)]],0)</f>
        <v>0.78500000000000025</v>
      </c>
      <c r="X374" s="42">
        <f>IFERROR(Table1[[#This Row],[Rates Loan (Inflated)]]/Table1[[#This Row],[Total capital cost Incl subsidies (Inflated)]],0)</f>
        <v>0.21499999999999989</v>
      </c>
      <c r="Y374" s="43">
        <f>IFERROR(Table1[[#This Row],[Subsidies (Uninflated)]]/Table1[[#This Row],[Total capital cost Incl subsidies (Inflated)]],0)</f>
        <v>0</v>
      </c>
      <c r="Z374" s="10"/>
    </row>
    <row r="375" spans="1:26" ht="23.25" x14ac:dyDescent="0.35">
      <c r="A375" s="32" t="s">
        <v>2097</v>
      </c>
      <c r="B375" s="56" t="s">
        <v>1353</v>
      </c>
      <c r="C375" s="53" t="s">
        <v>1354</v>
      </c>
      <c r="D375" s="65" t="s">
        <v>544</v>
      </c>
      <c r="E375" s="65" t="s">
        <v>20</v>
      </c>
      <c r="F375" s="60" t="s">
        <v>34</v>
      </c>
      <c r="G375" s="70">
        <v>3.7400000000000003E-2</v>
      </c>
      <c r="H375" s="34">
        <v>2006</v>
      </c>
      <c r="I375" s="33">
        <v>2021</v>
      </c>
      <c r="J375" s="65">
        <v>2034</v>
      </c>
      <c r="K375" s="35">
        <v>30</v>
      </c>
      <c r="L375" s="32">
        <v>0</v>
      </c>
      <c r="M375" s="32">
        <v>0.1</v>
      </c>
      <c r="N375" s="32">
        <v>0</v>
      </c>
      <c r="O375" s="32">
        <v>0.9</v>
      </c>
      <c r="P375" s="36">
        <v>0.875</v>
      </c>
      <c r="Q375" s="37">
        <v>0.88749999999999996</v>
      </c>
      <c r="R375" s="38">
        <v>409.12690490981635</v>
      </c>
      <c r="S375" s="39">
        <v>0</v>
      </c>
      <c r="T375" s="39">
        <v>409.12690490981635</v>
      </c>
      <c r="U375" s="39">
        <v>363.10012810746201</v>
      </c>
      <c r="V375" s="40">
        <v>46.026776802354355</v>
      </c>
      <c r="W375" s="41">
        <f>IFERROR(Table1[[#This Row],[DC Capex (Inflated)]]/Table1[[#This Row],[Total capital cost Incl subsidies (Inflated)]],0)</f>
        <v>0.88750000000000007</v>
      </c>
      <c r="X375" s="42">
        <f>IFERROR(Table1[[#This Row],[Rates Loan (Inflated)]]/Table1[[#This Row],[Total capital cost Incl subsidies (Inflated)]],0)</f>
        <v>0.11250000000000004</v>
      </c>
      <c r="Y375" s="43">
        <f>IFERROR(Table1[[#This Row],[Subsidies (Uninflated)]]/Table1[[#This Row],[Total capital cost Incl subsidies (Inflated)]],0)</f>
        <v>0</v>
      </c>
      <c r="Z375" s="10"/>
    </row>
    <row r="376" spans="1:26" ht="46.5" x14ac:dyDescent="0.35">
      <c r="A376" s="32" t="s">
        <v>2064</v>
      </c>
      <c r="B376" s="56" t="s">
        <v>2052</v>
      </c>
      <c r="C376" s="53"/>
      <c r="D376" s="65" t="s">
        <v>544</v>
      </c>
      <c r="E376" s="65" t="s">
        <v>20</v>
      </c>
      <c r="F376" s="60" t="s">
        <v>34</v>
      </c>
      <c r="G376" s="70">
        <v>3.7400000000000003E-2</v>
      </c>
      <c r="H376" s="34">
        <v>2006</v>
      </c>
      <c r="I376" s="33">
        <v>2025</v>
      </c>
      <c r="J376" s="65">
        <v>2034</v>
      </c>
      <c r="K376" s="35">
        <v>30</v>
      </c>
      <c r="L376" s="32">
        <v>0</v>
      </c>
      <c r="M376" s="32">
        <v>0.1</v>
      </c>
      <c r="N376" s="32">
        <v>0</v>
      </c>
      <c r="O376" s="32">
        <v>0.9</v>
      </c>
      <c r="P376" s="36">
        <v>0.875</v>
      </c>
      <c r="Q376" s="37">
        <v>0.88749999999999996</v>
      </c>
      <c r="R376" s="38">
        <v>657.72948142863106</v>
      </c>
      <c r="S376" s="39">
        <v>0</v>
      </c>
      <c r="T376" s="39">
        <v>657.72948142863106</v>
      </c>
      <c r="U376" s="39">
        <v>583.73491476791014</v>
      </c>
      <c r="V376" s="40">
        <v>73.99456666072102</v>
      </c>
      <c r="W376" s="41">
        <f>IFERROR(Table1[[#This Row],[DC Capex (Inflated)]]/Table1[[#This Row],[Total capital cost Incl subsidies (Inflated)]],0)</f>
        <v>0.88750000000000007</v>
      </c>
      <c r="X376" s="42">
        <f>IFERROR(Table1[[#This Row],[Rates Loan (Inflated)]]/Table1[[#This Row],[Total capital cost Incl subsidies (Inflated)]],0)</f>
        <v>0.11250000000000004</v>
      </c>
      <c r="Y376" s="43">
        <f>IFERROR(Table1[[#This Row],[Subsidies (Uninflated)]]/Table1[[#This Row],[Total capital cost Incl subsidies (Inflated)]],0)</f>
        <v>0</v>
      </c>
      <c r="Z376" s="10"/>
    </row>
    <row r="377" spans="1:26" ht="23.25" x14ac:dyDescent="0.35">
      <c r="A377" s="32" t="s">
        <v>2358</v>
      </c>
      <c r="B377" s="56" t="s">
        <v>1755</v>
      </c>
      <c r="C377" s="53"/>
      <c r="D377" s="65" t="s">
        <v>544</v>
      </c>
      <c r="E377" s="65" t="s">
        <v>20</v>
      </c>
      <c r="F377" s="60" t="s">
        <v>34</v>
      </c>
      <c r="G377" s="70">
        <v>3.7400000000000003E-2</v>
      </c>
      <c r="H377" s="34">
        <v>2006</v>
      </c>
      <c r="I377" s="33">
        <v>2019</v>
      </c>
      <c r="J377" s="65">
        <v>2031</v>
      </c>
      <c r="K377" s="35">
        <v>25</v>
      </c>
      <c r="L377" s="32">
        <v>0</v>
      </c>
      <c r="M377" s="32">
        <v>0.1</v>
      </c>
      <c r="N377" s="32">
        <v>0</v>
      </c>
      <c r="O377" s="32">
        <v>0.9</v>
      </c>
      <c r="P377" s="36">
        <v>0.88</v>
      </c>
      <c r="Q377" s="37">
        <v>0.89</v>
      </c>
      <c r="R377" s="38">
        <v>17.296723950000001</v>
      </c>
      <c r="S377" s="39">
        <v>0</v>
      </c>
      <c r="T377" s="39">
        <v>17.296723950000001</v>
      </c>
      <c r="U377" s="39">
        <v>15.394084315500001</v>
      </c>
      <c r="V377" s="40">
        <v>1.902639634499999</v>
      </c>
      <c r="W377" s="41">
        <f>IFERROR(Table1[[#This Row],[DC Capex (Inflated)]]/Table1[[#This Row],[Total capital cost Incl subsidies (Inflated)]],0)</f>
        <v>0.89</v>
      </c>
      <c r="X377" s="42">
        <f>IFERROR(Table1[[#This Row],[Rates Loan (Inflated)]]/Table1[[#This Row],[Total capital cost Incl subsidies (Inflated)]],0)</f>
        <v>0.10999999999999993</v>
      </c>
      <c r="Y377" s="43">
        <f>IFERROR(Table1[[#This Row],[Subsidies (Uninflated)]]/Table1[[#This Row],[Total capital cost Incl subsidies (Inflated)]],0)</f>
        <v>0</v>
      </c>
      <c r="Z377" s="10"/>
    </row>
    <row r="378" spans="1:26" ht="23.25" x14ac:dyDescent="0.35">
      <c r="A378" s="32" t="s">
        <v>2359</v>
      </c>
      <c r="B378" s="56" t="s">
        <v>1756</v>
      </c>
      <c r="C378" s="53"/>
      <c r="D378" s="65" t="s">
        <v>544</v>
      </c>
      <c r="E378" s="65" t="s">
        <v>20</v>
      </c>
      <c r="F378" s="60" t="s">
        <v>34</v>
      </c>
      <c r="G378" s="70">
        <v>3.7400000000000003E-2</v>
      </c>
      <c r="H378" s="34">
        <v>2006</v>
      </c>
      <c r="I378" s="33">
        <v>2020</v>
      </c>
      <c r="J378" s="65">
        <v>2031</v>
      </c>
      <c r="K378" s="35">
        <v>25</v>
      </c>
      <c r="L378" s="32">
        <v>0</v>
      </c>
      <c r="M378" s="32">
        <v>0.1</v>
      </c>
      <c r="N378" s="32">
        <v>0</v>
      </c>
      <c r="O378" s="32">
        <v>0.9</v>
      </c>
      <c r="P378" s="36">
        <v>0.88</v>
      </c>
      <c r="Q378" s="37">
        <v>0.89</v>
      </c>
      <c r="R378" s="38">
        <v>3.1790000000000004E-3</v>
      </c>
      <c r="S378" s="39">
        <v>0</v>
      </c>
      <c r="T378" s="39">
        <v>3.1790000000000004E-3</v>
      </c>
      <c r="U378" s="39">
        <v>2.8293100000000002E-3</v>
      </c>
      <c r="V378" s="40">
        <v>3.4969000000000016E-4</v>
      </c>
      <c r="W378" s="41">
        <f>IFERROR(Table1[[#This Row],[DC Capex (Inflated)]]/Table1[[#This Row],[Total capital cost Incl subsidies (Inflated)]],0)</f>
        <v>0.89</v>
      </c>
      <c r="X378" s="42">
        <f>IFERROR(Table1[[#This Row],[Rates Loan (Inflated)]]/Table1[[#This Row],[Total capital cost Incl subsidies (Inflated)]],0)</f>
        <v>0.11000000000000004</v>
      </c>
      <c r="Y378" s="43">
        <f>IFERROR(Table1[[#This Row],[Subsidies (Uninflated)]]/Table1[[#This Row],[Total capital cost Incl subsidies (Inflated)]],0)</f>
        <v>0</v>
      </c>
      <c r="Z378" s="10"/>
    </row>
    <row r="379" spans="1:26" ht="23.25" x14ac:dyDescent="0.35">
      <c r="A379" s="32" t="s">
        <v>1366</v>
      </c>
      <c r="B379" s="56" t="s">
        <v>1930</v>
      </c>
      <c r="C379" s="53"/>
      <c r="D379" s="65" t="s">
        <v>544</v>
      </c>
      <c r="E379" s="65" t="s">
        <v>20</v>
      </c>
      <c r="F379" s="60" t="s">
        <v>34</v>
      </c>
      <c r="G379" s="70">
        <v>3.7400000000000003E-2</v>
      </c>
      <c r="H379" s="34">
        <v>2006</v>
      </c>
      <c r="I379" s="33">
        <v>2019</v>
      </c>
      <c r="J379" s="65">
        <v>2031</v>
      </c>
      <c r="K379" s="35">
        <v>30</v>
      </c>
      <c r="L379" s="32">
        <v>0</v>
      </c>
      <c r="M379" s="32">
        <v>0.1</v>
      </c>
      <c r="N379" s="32">
        <v>0</v>
      </c>
      <c r="O379" s="32">
        <v>0.9</v>
      </c>
      <c r="P379" s="36">
        <v>0.88</v>
      </c>
      <c r="Q379" s="37">
        <v>0.89</v>
      </c>
      <c r="R379" s="38">
        <v>1.0338482</v>
      </c>
      <c r="S379" s="39">
        <v>0</v>
      </c>
      <c r="T379" s="39">
        <v>1.0338482</v>
      </c>
      <c r="U379" s="39">
        <v>0.92012489799999997</v>
      </c>
      <c r="V379" s="40">
        <v>0.11372330200000003</v>
      </c>
      <c r="W379" s="41">
        <f>IFERROR(Table1[[#This Row],[DC Capex (Inflated)]]/Table1[[#This Row],[Total capital cost Incl subsidies (Inflated)]],0)</f>
        <v>0.89</v>
      </c>
      <c r="X379" s="42">
        <f>IFERROR(Table1[[#This Row],[Rates Loan (Inflated)]]/Table1[[#This Row],[Total capital cost Incl subsidies (Inflated)]],0)</f>
        <v>0.11000000000000003</v>
      </c>
      <c r="Y379" s="43">
        <f>IFERROR(Table1[[#This Row],[Subsidies (Uninflated)]]/Table1[[#This Row],[Total capital cost Incl subsidies (Inflated)]],0)</f>
        <v>0</v>
      </c>
      <c r="Z379" s="10"/>
    </row>
    <row r="380" spans="1:26" ht="23.25" x14ac:dyDescent="0.35">
      <c r="A380" s="32" t="s">
        <v>2360</v>
      </c>
      <c r="B380" s="56" t="s">
        <v>1760</v>
      </c>
      <c r="C380" s="53"/>
      <c r="D380" s="65" t="s">
        <v>544</v>
      </c>
      <c r="E380" s="65" t="s">
        <v>20</v>
      </c>
      <c r="F380" s="60" t="s">
        <v>34</v>
      </c>
      <c r="G380" s="70">
        <v>3.7400000000000003E-2</v>
      </c>
      <c r="H380" s="34">
        <v>2006</v>
      </c>
      <c r="I380" s="33">
        <v>2019</v>
      </c>
      <c r="J380" s="65">
        <v>2031</v>
      </c>
      <c r="K380" s="35">
        <v>25</v>
      </c>
      <c r="L380" s="32">
        <v>0</v>
      </c>
      <c r="M380" s="32">
        <v>0.1</v>
      </c>
      <c r="N380" s="32">
        <v>0</v>
      </c>
      <c r="O380" s="32">
        <v>0.9</v>
      </c>
      <c r="P380" s="36">
        <v>0.88</v>
      </c>
      <c r="Q380" s="37">
        <v>0.89</v>
      </c>
      <c r="R380" s="38">
        <v>21.211444782000001</v>
      </c>
      <c r="S380" s="39">
        <v>0</v>
      </c>
      <c r="T380" s="39">
        <v>21.211444782000001</v>
      </c>
      <c r="U380" s="39">
        <v>18.87818585598</v>
      </c>
      <c r="V380" s="40">
        <v>2.3332589260199992</v>
      </c>
      <c r="W380" s="41">
        <f>IFERROR(Table1[[#This Row],[DC Capex (Inflated)]]/Table1[[#This Row],[Total capital cost Incl subsidies (Inflated)]],0)</f>
        <v>0.89</v>
      </c>
      <c r="X380" s="42">
        <f>IFERROR(Table1[[#This Row],[Rates Loan (Inflated)]]/Table1[[#This Row],[Total capital cost Incl subsidies (Inflated)]],0)</f>
        <v>0.10999999999999996</v>
      </c>
      <c r="Y380" s="43">
        <f>IFERROR(Table1[[#This Row],[Subsidies (Uninflated)]]/Table1[[#This Row],[Total capital cost Incl subsidies (Inflated)]],0)</f>
        <v>0</v>
      </c>
      <c r="Z380" s="10"/>
    </row>
    <row r="381" spans="1:26" ht="23.25" x14ac:dyDescent="0.35">
      <c r="A381" s="32" t="s">
        <v>1923</v>
      </c>
      <c r="B381" s="56" t="s">
        <v>1762</v>
      </c>
      <c r="C381" s="53"/>
      <c r="D381" s="65" t="s">
        <v>544</v>
      </c>
      <c r="E381" s="65" t="s">
        <v>20</v>
      </c>
      <c r="F381" s="60" t="s">
        <v>34</v>
      </c>
      <c r="G381" s="70">
        <v>1</v>
      </c>
      <c r="H381" s="34">
        <v>2006</v>
      </c>
      <c r="I381" s="33">
        <v>2020</v>
      </c>
      <c r="J381" s="65">
        <v>2031</v>
      </c>
      <c r="K381" s="35">
        <v>25</v>
      </c>
      <c r="L381" s="32">
        <v>0</v>
      </c>
      <c r="M381" s="32">
        <v>0.1</v>
      </c>
      <c r="N381" s="32">
        <v>0</v>
      </c>
      <c r="O381" s="32">
        <v>0.9</v>
      </c>
      <c r="P381" s="36">
        <v>0.88</v>
      </c>
      <c r="Q381" s="37">
        <v>0.89</v>
      </c>
      <c r="R381" s="38">
        <v>372.55660999999998</v>
      </c>
      <c r="S381" s="39">
        <v>0</v>
      </c>
      <c r="T381" s="39">
        <v>372.55660999999998</v>
      </c>
      <c r="U381" s="39">
        <v>331.57538289999997</v>
      </c>
      <c r="V381" s="40">
        <v>40.981227100000012</v>
      </c>
      <c r="W381" s="41">
        <f>IFERROR(Table1[[#This Row],[DC Capex (Inflated)]]/Table1[[#This Row],[Total capital cost Incl subsidies (Inflated)]],0)</f>
        <v>0.89</v>
      </c>
      <c r="X381" s="42">
        <f>IFERROR(Table1[[#This Row],[Rates Loan (Inflated)]]/Table1[[#This Row],[Total capital cost Incl subsidies (Inflated)]],0)</f>
        <v>0.11000000000000004</v>
      </c>
      <c r="Y381" s="43">
        <f>IFERROR(Table1[[#This Row],[Subsidies (Uninflated)]]/Table1[[#This Row],[Total capital cost Incl subsidies (Inflated)]],0)</f>
        <v>0</v>
      </c>
      <c r="Z381" s="10"/>
    </row>
    <row r="382" spans="1:26" ht="23.25" x14ac:dyDescent="0.35">
      <c r="A382" s="32" t="s">
        <v>558</v>
      </c>
      <c r="B382" s="56" t="s">
        <v>545</v>
      </c>
      <c r="C382" s="53" t="s">
        <v>546</v>
      </c>
      <c r="D382" s="65" t="s">
        <v>544</v>
      </c>
      <c r="E382" s="65" t="s">
        <v>20</v>
      </c>
      <c r="F382" s="60" t="s">
        <v>559</v>
      </c>
      <c r="G382" s="70">
        <v>5.8823529411764705E-2</v>
      </c>
      <c r="H382" s="34">
        <v>2006</v>
      </c>
      <c r="I382" s="33">
        <v>2015</v>
      </c>
      <c r="J382" s="65">
        <v>2031</v>
      </c>
      <c r="K382" s="35">
        <v>30</v>
      </c>
      <c r="L382" s="32">
        <v>0</v>
      </c>
      <c r="M382" s="32">
        <v>0.1</v>
      </c>
      <c r="N382" s="32">
        <v>0.05</v>
      </c>
      <c r="O382" s="32">
        <v>0.85</v>
      </c>
      <c r="P382" s="36">
        <v>0.875</v>
      </c>
      <c r="Q382" s="37">
        <v>0.86250000000000004</v>
      </c>
      <c r="R382" s="38">
        <v>50.901614705882352</v>
      </c>
      <c r="S382" s="39">
        <v>0</v>
      </c>
      <c r="T382" s="39">
        <v>50.901614705882352</v>
      </c>
      <c r="U382" s="39">
        <v>43.90264268382353</v>
      </c>
      <c r="V382" s="40">
        <v>6.9989720220588207</v>
      </c>
      <c r="W382" s="41">
        <f>IFERROR(Table1[[#This Row],[DC Capex (Inflated)]]/Table1[[#This Row],[Total capital cost Incl subsidies (Inflated)]],0)</f>
        <v>0.86250000000000004</v>
      </c>
      <c r="X382" s="42">
        <f>IFERROR(Table1[[#This Row],[Rates Loan (Inflated)]]/Table1[[#This Row],[Total capital cost Incl subsidies (Inflated)]],0)</f>
        <v>0.13749999999999996</v>
      </c>
      <c r="Y382" s="43">
        <f>IFERROR(Table1[[#This Row],[Subsidies (Uninflated)]]/Table1[[#This Row],[Total capital cost Incl subsidies (Inflated)]],0)</f>
        <v>0</v>
      </c>
      <c r="Z382" s="10"/>
    </row>
    <row r="383" spans="1:26" ht="23.25" x14ac:dyDescent="0.35">
      <c r="A383" s="32" t="s">
        <v>595</v>
      </c>
      <c r="B383" s="56" t="s">
        <v>596</v>
      </c>
      <c r="C383" s="53" t="s">
        <v>562</v>
      </c>
      <c r="D383" s="65" t="s">
        <v>544</v>
      </c>
      <c r="E383" s="65" t="s">
        <v>20</v>
      </c>
      <c r="F383" s="60" t="s">
        <v>35</v>
      </c>
      <c r="G383" s="70">
        <v>1</v>
      </c>
      <c r="H383" s="34">
        <v>2006</v>
      </c>
      <c r="I383" s="33">
        <v>2007</v>
      </c>
      <c r="J383" s="65">
        <v>2031</v>
      </c>
      <c r="K383" s="35">
        <v>30</v>
      </c>
      <c r="L383" s="32">
        <v>0</v>
      </c>
      <c r="M383" s="32">
        <v>0.1</v>
      </c>
      <c r="N383" s="32">
        <v>0.01</v>
      </c>
      <c r="O383" s="32">
        <v>0.89</v>
      </c>
      <c r="P383" s="36">
        <v>0.875</v>
      </c>
      <c r="Q383" s="37">
        <v>0.88249999999999995</v>
      </c>
      <c r="R383" s="38">
        <v>89.401820000000001</v>
      </c>
      <c r="S383" s="39">
        <v>0</v>
      </c>
      <c r="T383" s="39">
        <v>89.401820000000001</v>
      </c>
      <c r="U383" s="39">
        <v>78.897106149999999</v>
      </c>
      <c r="V383" s="40">
        <v>10.50471385</v>
      </c>
      <c r="W383" s="41">
        <f>IFERROR(Table1[[#This Row],[DC Capex (Inflated)]]/Table1[[#This Row],[Total capital cost Incl subsidies (Inflated)]],0)</f>
        <v>0.88249999999999995</v>
      </c>
      <c r="X383" s="42">
        <f>IFERROR(Table1[[#This Row],[Rates Loan (Inflated)]]/Table1[[#This Row],[Total capital cost Incl subsidies (Inflated)]],0)</f>
        <v>0.11749999999999999</v>
      </c>
      <c r="Y383" s="43">
        <f>IFERROR(Table1[[#This Row],[Subsidies (Uninflated)]]/Table1[[#This Row],[Total capital cost Incl subsidies (Inflated)]],0)</f>
        <v>0</v>
      </c>
      <c r="Z383" s="10"/>
    </row>
    <row r="384" spans="1:26" ht="23.25" x14ac:dyDescent="0.35">
      <c r="A384" s="32" t="s">
        <v>639</v>
      </c>
      <c r="B384" s="56" t="s">
        <v>640</v>
      </c>
      <c r="C384" s="53" t="s">
        <v>562</v>
      </c>
      <c r="D384" s="65" t="s">
        <v>544</v>
      </c>
      <c r="E384" s="65" t="s">
        <v>20</v>
      </c>
      <c r="F384" s="60" t="s">
        <v>35</v>
      </c>
      <c r="G384" s="70">
        <v>1</v>
      </c>
      <c r="H384" s="34">
        <v>2006</v>
      </c>
      <c r="I384" s="33">
        <v>2004</v>
      </c>
      <c r="J384" s="65">
        <v>2031</v>
      </c>
      <c r="K384" s="35">
        <v>30</v>
      </c>
      <c r="L384" s="32">
        <v>0</v>
      </c>
      <c r="M384" s="32">
        <v>0.1</v>
      </c>
      <c r="N384" s="32">
        <v>0.01</v>
      </c>
      <c r="O384" s="32">
        <v>0.89</v>
      </c>
      <c r="P384" s="36">
        <v>0.875</v>
      </c>
      <c r="Q384" s="37">
        <v>0.88249999999999995</v>
      </c>
      <c r="R384" s="38">
        <v>100</v>
      </c>
      <c r="S384" s="39">
        <v>0</v>
      </c>
      <c r="T384" s="39">
        <v>100</v>
      </c>
      <c r="U384" s="39">
        <v>88.25</v>
      </c>
      <c r="V384" s="40">
        <v>11.75</v>
      </c>
      <c r="W384" s="41">
        <f>IFERROR(Table1[[#This Row],[DC Capex (Inflated)]]/Table1[[#This Row],[Total capital cost Incl subsidies (Inflated)]],0)</f>
        <v>0.88249999999999995</v>
      </c>
      <c r="X384" s="42">
        <f>IFERROR(Table1[[#This Row],[Rates Loan (Inflated)]]/Table1[[#This Row],[Total capital cost Incl subsidies (Inflated)]],0)</f>
        <v>0.11749999999999999</v>
      </c>
      <c r="Y384" s="43">
        <f>IFERROR(Table1[[#This Row],[Subsidies (Uninflated)]]/Table1[[#This Row],[Total capital cost Incl subsidies (Inflated)]],0)</f>
        <v>0</v>
      </c>
      <c r="Z384" s="10"/>
    </row>
    <row r="385" spans="1:26" ht="23.25" x14ac:dyDescent="0.35">
      <c r="A385" s="32" t="s">
        <v>603</v>
      </c>
      <c r="B385" s="56" t="s">
        <v>604</v>
      </c>
      <c r="C385" s="53" t="s">
        <v>562</v>
      </c>
      <c r="D385" s="65" t="s">
        <v>544</v>
      </c>
      <c r="E385" s="65" t="s">
        <v>20</v>
      </c>
      <c r="F385" s="60" t="s">
        <v>35</v>
      </c>
      <c r="G385" s="70">
        <v>1</v>
      </c>
      <c r="H385" s="34">
        <v>2006</v>
      </c>
      <c r="I385" s="33">
        <v>2007</v>
      </c>
      <c r="J385" s="65">
        <v>2031</v>
      </c>
      <c r="K385" s="35">
        <v>30</v>
      </c>
      <c r="L385" s="32">
        <v>0</v>
      </c>
      <c r="M385" s="32">
        <v>0.1</v>
      </c>
      <c r="N385" s="32">
        <v>0.01</v>
      </c>
      <c r="O385" s="32">
        <v>0.89</v>
      </c>
      <c r="P385" s="36">
        <v>0.875</v>
      </c>
      <c r="Q385" s="37">
        <v>0.88249999999999995</v>
      </c>
      <c r="R385" s="38">
        <v>22.365749999999998</v>
      </c>
      <c r="S385" s="39">
        <v>0</v>
      </c>
      <c r="T385" s="39">
        <v>22.365749999999998</v>
      </c>
      <c r="U385" s="39">
        <v>19.737774374999997</v>
      </c>
      <c r="V385" s="40">
        <v>2.6279756250000013</v>
      </c>
      <c r="W385" s="41">
        <f>IFERROR(Table1[[#This Row],[DC Capex (Inflated)]]/Table1[[#This Row],[Total capital cost Incl subsidies (Inflated)]],0)</f>
        <v>0.88249999999999995</v>
      </c>
      <c r="X385" s="42">
        <f>IFERROR(Table1[[#This Row],[Rates Loan (Inflated)]]/Table1[[#This Row],[Total capital cost Incl subsidies (Inflated)]],0)</f>
        <v>0.11750000000000006</v>
      </c>
      <c r="Y385" s="43">
        <f>IFERROR(Table1[[#This Row],[Subsidies (Uninflated)]]/Table1[[#This Row],[Total capital cost Incl subsidies (Inflated)]],0)</f>
        <v>0</v>
      </c>
      <c r="Z385" s="10"/>
    </row>
    <row r="386" spans="1:26" ht="23.25" x14ac:dyDescent="0.35">
      <c r="A386" s="32" t="s">
        <v>560</v>
      </c>
      <c r="B386" s="56" t="s">
        <v>545</v>
      </c>
      <c r="C386" s="53" t="s">
        <v>546</v>
      </c>
      <c r="D386" s="65" t="s">
        <v>544</v>
      </c>
      <c r="E386" s="65" t="s">
        <v>20</v>
      </c>
      <c r="F386" s="60" t="s">
        <v>35</v>
      </c>
      <c r="G386" s="70">
        <v>5.8823529411764705E-2</v>
      </c>
      <c r="H386" s="34">
        <v>2006</v>
      </c>
      <c r="I386" s="33">
        <v>2015</v>
      </c>
      <c r="J386" s="65">
        <v>2031</v>
      </c>
      <c r="K386" s="35">
        <v>30</v>
      </c>
      <c r="L386" s="32">
        <v>0</v>
      </c>
      <c r="M386" s="32">
        <v>0.1</v>
      </c>
      <c r="N386" s="32">
        <v>0.05</v>
      </c>
      <c r="O386" s="32">
        <v>0.85</v>
      </c>
      <c r="P386" s="36">
        <v>0.875</v>
      </c>
      <c r="Q386" s="37">
        <v>0.86250000000000004</v>
      </c>
      <c r="R386" s="38">
        <v>50.901614705882352</v>
      </c>
      <c r="S386" s="39">
        <v>0</v>
      </c>
      <c r="T386" s="39">
        <v>50.901614705882352</v>
      </c>
      <c r="U386" s="39">
        <v>43.90264268382353</v>
      </c>
      <c r="V386" s="40">
        <v>6.9989720220588207</v>
      </c>
      <c r="W386" s="41">
        <f>IFERROR(Table1[[#This Row],[DC Capex (Inflated)]]/Table1[[#This Row],[Total capital cost Incl subsidies (Inflated)]],0)</f>
        <v>0.86250000000000004</v>
      </c>
      <c r="X386" s="42">
        <f>IFERROR(Table1[[#This Row],[Rates Loan (Inflated)]]/Table1[[#This Row],[Total capital cost Incl subsidies (Inflated)]],0)</f>
        <v>0.13749999999999996</v>
      </c>
      <c r="Y386" s="43">
        <f>IFERROR(Table1[[#This Row],[Subsidies (Uninflated)]]/Table1[[#This Row],[Total capital cost Incl subsidies (Inflated)]],0)</f>
        <v>0</v>
      </c>
      <c r="Z386" s="10"/>
    </row>
    <row r="387" spans="1:26" ht="23.25" x14ac:dyDescent="0.35">
      <c r="A387" s="32" t="s">
        <v>1291</v>
      </c>
      <c r="B387" s="56" t="s">
        <v>545</v>
      </c>
      <c r="C387" s="53" t="s">
        <v>546</v>
      </c>
      <c r="D387" s="65" t="s">
        <v>544</v>
      </c>
      <c r="E387" s="65" t="s">
        <v>20</v>
      </c>
      <c r="F387" s="60" t="s">
        <v>35</v>
      </c>
      <c r="G387" s="70">
        <v>1</v>
      </c>
      <c r="H387" s="34">
        <v>2006</v>
      </c>
      <c r="I387" s="33">
        <v>2016</v>
      </c>
      <c r="J387" s="65">
        <v>2031</v>
      </c>
      <c r="K387" s="35">
        <v>30</v>
      </c>
      <c r="L387" s="32">
        <v>0</v>
      </c>
      <c r="M387" s="32">
        <v>0.1</v>
      </c>
      <c r="N387" s="32">
        <v>0.05</v>
      </c>
      <c r="O387" s="32">
        <v>0.85</v>
      </c>
      <c r="P387" s="36">
        <v>0.875</v>
      </c>
      <c r="Q387" s="37">
        <v>0.86250000000000004</v>
      </c>
      <c r="R387" s="38">
        <v>89.300539999999998</v>
      </c>
      <c r="S387" s="39">
        <v>0</v>
      </c>
      <c r="T387" s="39">
        <v>89.300539999999998</v>
      </c>
      <c r="U387" s="39">
        <v>77.021715750000013</v>
      </c>
      <c r="V387" s="40">
        <v>12.278824249999992</v>
      </c>
      <c r="W387" s="41">
        <f>IFERROR(Table1[[#This Row],[DC Capex (Inflated)]]/Table1[[#This Row],[Total capital cost Incl subsidies (Inflated)]],0)</f>
        <v>0.86250000000000016</v>
      </c>
      <c r="X387" s="42">
        <f>IFERROR(Table1[[#This Row],[Rates Loan (Inflated)]]/Table1[[#This Row],[Total capital cost Incl subsidies (Inflated)]],0)</f>
        <v>0.13749999999999993</v>
      </c>
      <c r="Y387" s="43">
        <f>IFERROR(Table1[[#This Row],[Subsidies (Uninflated)]]/Table1[[#This Row],[Total capital cost Incl subsidies (Inflated)]],0)</f>
        <v>0</v>
      </c>
      <c r="Z387" s="10"/>
    </row>
    <row r="388" spans="1:26" ht="23.25" x14ac:dyDescent="0.35">
      <c r="A388" s="32" t="s">
        <v>607</v>
      </c>
      <c r="B388" s="56" t="s">
        <v>608</v>
      </c>
      <c r="C388" s="53" t="s">
        <v>562</v>
      </c>
      <c r="D388" s="65" t="s">
        <v>544</v>
      </c>
      <c r="E388" s="65" t="s">
        <v>20</v>
      </c>
      <c r="F388" s="60" t="s">
        <v>35</v>
      </c>
      <c r="G388" s="70">
        <v>1</v>
      </c>
      <c r="H388" s="34">
        <v>2006</v>
      </c>
      <c r="I388" s="33">
        <v>2011</v>
      </c>
      <c r="J388" s="65">
        <v>2031</v>
      </c>
      <c r="K388" s="35">
        <v>30</v>
      </c>
      <c r="L388" s="32">
        <v>0</v>
      </c>
      <c r="M388" s="32">
        <v>0.1</v>
      </c>
      <c r="N388" s="32">
        <v>0.01</v>
      </c>
      <c r="O388" s="32">
        <v>0.89</v>
      </c>
      <c r="P388" s="36">
        <v>0.875</v>
      </c>
      <c r="Q388" s="37">
        <v>0.88249999999999995</v>
      </c>
      <c r="R388" s="38">
        <v>189.87546</v>
      </c>
      <c r="S388" s="39">
        <v>0</v>
      </c>
      <c r="T388" s="39">
        <v>189.87546</v>
      </c>
      <c r="U388" s="39">
        <v>167.56509345000001</v>
      </c>
      <c r="V388" s="40">
        <v>22.310366549999998</v>
      </c>
      <c r="W388" s="41">
        <f>IFERROR(Table1[[#This Row],[DC Capex (Inflated)]]/Table1[[#This Row],[Total capital cost Incl subsidies (Inflated)]],0)</f>
        <v>0.88250000000000006</v>
      </c>
      <c r="X388" s="42">
        <f>IFERROR(Table1[[#This Row],[Rates Loan (Inflated)]]/Table1[[#This Row],[Total capital cost Incl subsidies (Inflated)]],0)</f>
        <v>0.11749999999999998</v>
      </c>
      <c r="Y388" s="43">
        <f>IFERROR(Table1[[#This Row],[Subsidies (Uninflated)]]/Table1[[#This Row],[Total capital cost Incl subsidies (Inflated)]],0)</f>
        <v>0</v>
      </c>
      <c r="Z388" s="10"/>
    </row>
    <row r="389" spans="1:26" ht="23.25" x14ac:dyDescent="0.35">
      <c r="A389" s="32" t="s">
        <v>615</v>
      </c>
      <c r="B389" s="56" t="s">
        <v>616</v>
      </c>
      <c r="C389" s="53" t="s">
        <v>562</v>
      </c>
      <c r="D389" s="65" t="s">
        <v>544</v>
      </c>
      <c r="E389" s="65" t="s">
        <v>20</v>
      </c>
      <c r="F389" s="60" t="s">
        <v>35</v>
      </c>
      <c r="G389" s="70">
        <v>1</v>
      </c>
      <c r="H389" s="34">
        <v>2006</v>
      </c>
      <c r="I389" s="33">
        <v>2009</v>
      </c>
      <c r="J389" s="65">
        <v>2031</v>
      </c>
      <c r="K389" s="35">
        <v>30</v>
      </c>
      <c r="L389" s="32">
        <v>0</v>
      </c>
      <c r="M389" s="32">
        <v>0.1</v>
      </c>
      <c r="N389" s="32">
        <v>0.01</v>
      </c>
      <c r="O389" s="32">
        <v>0.89</v>
      </c>
      <c r="P389" s="36">
        <v>0.875</v>
      </c>
      <c r="Q389" s="37">
        <v>0.88249999999999995</v>
      </c>
      <c r="R389" s="38">
        <v>70.501000000000005</v>
      </c>
      <c r="S389" s="39">
        <v>0</v>
      </c>
      <c r="T389" s="39">
        <v>70.501000000000005</v>
      </c>
      <c r="U389" s="39">
        <v>62.217132499999998</v>
      </c>
      <c r="V389" s="40">
        <v>8.2838675000000066</v>
      </c>
      <c r="W389" s="41">
        <f>IFERROR(Table1[[#This Row],[DC Capex (Inflated)]]/Table1[[#This Row],[Total capital cost Incl subsidies (Inflated)]],0)</f>
        <v>0.88249999999999995</v>
      </c>
      <c r="X389" s="42">
        <f>IFERROR(Table1[[#This Row],[Rates Loan (Inflated)]]/Table1[[#This Row],[Total capital cost Incl subsidies (Inflated)]],0)</f>
        <v>0.11750000000000009</v>
      </c>
      <c r="Y389" s="43">
        <f>IFERROR(Table1[[#This Row],[Subsidies (Uninflated)]]/Table1[[#This Row],[Total capital cost Incl subsidies (Inflated)]],0)</f>
        <v>0</v>
      </c>
      <c r="Z389" s="10"/>
    </row>
    <row r="390" spans="1:26" ht="23.25" x14ac:dyDescent="0.35">
      <c r="A390" s="32" t="s">
        <v>617</v>
      </c>
      <c r="B390" s="56" t="s">
        <v>618</v>
      </c>
      <c r="C390" s="53" t="s">
        <v>562</v>
      </c>
      <c r="D390" s="65" t="s">
        <v>544</v>
      </c>
      <c r="E390" s="65" t="s">
        <v>20</v>
      </c>
      <c r="F390" s="60" t="s">
        <v>35</v>
      </c>
      <c r="G390" s="70">
        <v>1</v>
      </c>
      <c r="H390" s="34">
        <v>2006</v>
      </c>
      <c r="I390" s="33">
        <v>2009</v>
      </c>
      <c r="J390" s="65">
        <v>2031</v>
      </c>
      <c r="K390" s="35">
        <v>30</v>
      </c>
      <c r="L390" s="32">
        <v>0</v>
      </c>
      <c r="M390" s="32">
        <v>0.1</v>
      </c>
      <c r="N390" s="32">
        <v>0.01</v>
      </c>
      <c r="O390" s="32">
        <v>0.89</v>
      </c>
      <c r="P390" s="36">
        <v>0.875</v>
      </c>
      <c r="Q390" s="37">
        <v>0.88249999999999995</v>
      </c>
      <c r="R390" s="38">
        <v>107.401</v>
      </c>
      <c r="S390" s="39">
        <v>0</v>
      </c>
      <c r="T390" s="39">
        <v>107.401</v>
      </c>
      <c r="U390" s="39">
        <v>94.781382499999992</v>
      </c>
      <c r="V390" s="40">
        <v>12.619617500000004</v>
      </c>
      <c r="W390" s="41">
        <f>IFERROR(Table1[[#This Row],[DC Capex (Inflated)]]/Table1[[#This Row],[Total capital cost Incl subsidies (Inflated)]],0)</f>
        <v>0.88249999999999995</v>
      </c>
      <c r="X390" s="42">
        <f>IFERROR(Table1[[#This Row],[Rates Loan (Inflated)]]/Table1[[#This Row],[Total capital cost Incl subsidies (Inflated)]],0)</f>
        <v>0.11750000000000003</v>
      </c>
      <c r="Y390" s="43">
        <f>IFERROR(Table1[[#This Row],[Subsidies (Uninflated)]]/Table1[[#This Row],[Total capital cost Incl subsidies (Inflated)]],0)</f>
        <v>0</v>
      </c>
      <c r="Z390" s="10"/>
    </row>
    <row r="391" spans="1:26" ht="23.25" x14ac:dyDescent="0.35">
      <c r="A391" s="32" t="s">
        <v>627</v>
      </c>
      <c r="B391" s="56" t="s">
        <v>628</v>
      </c>
      <c r="C391" s="53" t="s">
        <v>562</v>
      </c>
      <c r="D391" s="65" t="s">
        <v>544</v>
      </c>
      <c r="E391" s="65" t="s">
        <v>20</v>
      </c>
      <c r="F391" s="60" t="s">
        <v>35</v>
      </c>
      <c r="G391" s="70">
        <v>1</v>
      </c>
      <c r="H391" s="34">
        <v>2006</v>
      </c>
      <c r="I391" s="33">
        <v>2010</v>
      </c>
      <c r="J391" s="65">
        <v>2031</v>
      </c>
      <c r="K391" s="35">
        <v>30</v>
      </c>
      <c r="L391" s="32">
        <v>0</v>
      </c>
      <c r="M391" s="32">
        <v>0.1</v>
      </c>
      <c r="N391" s="32">
        <v>0.01</v>
      </c>
      <c r="O391" s="32">
        <v>0.89</v>
      </c>
      <c r="P391" s="36">
        <v>0.875</v>
      </c>
      <c r="Q391" s="37">
        <v>0.88249999999999995</v>
      </c>
      <c r="R391" s="38">
        <v>12.778</v>
      </c>
      <c r="S391" s="39">
        <v>0</v>
      </c>
      <c r="T391" s="39">
        <v>12.778</v>
      </c>
      <c r="U391" s="39">
        <v>11.276584999999999</v>
      </c>
      <c r="V391" s="40">
        <v>1.5014150000000015</v>
      </c>
      <c r="W391" s="41">
        <f>IFERROR(Table1[[#This Row],[DC Capex (Inflated)]]/Table1[[#This Row],[Total capital cost Incl subsidies (Inflated)]],0)</f>
        <v>0.88249999999999984</v>
      </c>
      <c r="X391" s="42">
        <f>IFERROR(Table1[[#This Row],[Rates Loan (Inflated)]]/Table1[[#This Row],[Total capital cost Incl subsidies (Inflated)]],0)</f>
        <v>0.11750000000000012</v>
      </c>
      <c r="Y391" s="43">
        <f>IFERROR(Table1[[#This Row],[Subsidies (Uninflated)]]/Table1[[#This Row],[Total capital cost Incl subsidies (Inflated)]],0)</f>
        <v>0</v>
      </c>
      <c r="Z391" s="10"/>
    </row>
    <row r="392" spans="1:26" ht="23.25" x14ac:dyDescent="0.35">
      <c r="A392" s="32" t="s">
        <v>2383</v>
      </c>
      <c r="B392" s="56" t="s">
        <v>2370</v>
      </c>
      <c r="C392" s="53"/>
      <c r="D392" s="65" t="s">
        <v>544</v>
      </c>
      <c r="E392" s="65" t="s">
        <v>20</v>
      </c>
      <c r="F392" s="60" t="s">
        <v>35</v>
      </c>
      <c r="G392" s="70">
        <v>0.1764</v>
      </c>
      <c r="H392" s="34">
        <v>2006</v>
      </c>
      <c r="I392" s="33">
        <v>2019</v>
      </c>
      <c r="J392" s="65">
        <v>2031</v>
      </c>
      <c r="K392" s="35">
        <v>20</v>
      </c>
      <c r="L392" s="32">
        <v>0</v>
      </c>
      <c r="M392" s="32">
        <v>0.1</v>
      </c>
      <c r="N392" s="32">
        <v>0</v>
      </c>
      <c r="O392" s="32">
        <v>0.9</v>
      </c>
      <c r="P392" s="36">
        <v>0.88</v>
      </c>
      <c r="Q392" s="37">
        <v>0.89</v>
      </c>
      <c r="R392" s="38">
        <v>68.518840319999995</v>
      </c>
      <c r="S392" s="39">
        <v>18.580667112</v>
      </c>
      <c r="T392" s="39">
        <v>49.938173207999995</v>
      </c>
      <c r="U392" s="39">
        <v>44.444974155120001</v>
      </c>
      <c r="V392" s="40">
        <v>5.4931990528799961</v>
      </c>
      <c r="W392" s="41">
        <f>IFERROR(Table1[[#This Row],[DC Capex (Inflated)]]/Table1[[#This Row],[Total capital cost Incl subsidies (Inflated)]],0)</f>
        <v>0.64865333312051021</v>
      </c>
      <c r="X392" s="42">
        <f>IFERROR(Table1[[#This Row],[Rates Loan (Inflated)]]/Table1[[#This Row],[Total capital cost Incl subsidies (Inflated)]],0)</f>
        <v>8.0170636677815807E-2</v>
      </c>
      <c r="Y392" s="43">
        <f>IFERROR(Table1[[#This Row],[Subsidies (Uninflated)]]/Table1[[#This Row],[Total capital cost Incl subsidies (Inflated)]],0)</f>
        <v>0.27117603020167402</v>
      </c>
      <c r="Z392" s="10"/>
    </row>
    <row r="393" spans="1:26" ht="23.25" x14ac:dyDescent="0.35">
      <c r="A393" s="32" t="s">
        <v>1350</v>
      </c>
      <c r="B393" s="56" t="s">
        <v>1337</v>
      </c>
      <c r="C393" s="53"/>
      <c r="D393" s="65" t="s">
        <v>544</v>
      </c>
      <c r="E393" s="65" t="s">
        <v>20</v>
      </c>
      <c r="F393" s="60" t="s">
        <v>35</v>
      </c>
      <c r="G393" s="70">
        <v>0.1764</v>
      </c>
      <c r="H393" s="34">
        <v>2006</v>
      </c>
      <c r="I393" s="33">
        <v>2021</v>
      </c>
      <c r="J393" s="65">
        <v>2031</v>
      </c>
      <c r="K393" s="35">
        <v>30</v>
      </c>
      <c r="L393" s="32">
        <v>0</v>
      </c>
      <c r="M393" s="32">
        <v>0.30499999999999999</v>
      </c>
      <c r="N393" s="32">
        <v>0</v>
      </c>
      <c r="O393" s="32">
        <v>0.69500000000000006</v>
      </c>
      <c r="P393" s="36">
        <v>0.875</v>
      </c>
      <c r="Q393" s="37">
        <v>0.78500000000000003</v>
      </c>
      <c r="R393" s="38">
        <v>571.74268611600007</v>
      </c>
      <c r="S393" s="39">
        <v>0</v>
      </c>
      <c r="T393" s="39">
        <v>571.74268611600007</v>
      </c>
      <c r="U393" s="39">
        <v>448.81800860106006</v>
      </c>
      <c r="V393" s="40">
        <v>122.92467751493999</v>
      </c>
      <c r="W393" s="41">
        <f>IFERROR(Table1[[#This Row],[DC Capex (Inflated)]]/Table1[[#This Row],[Total capital cost Incl subsidies (Inflated)]],0)</f>
        <v>0.78500000000000003</v>
      </c>
      <c r="X393" s="42">
        <f>IFERROR(Table1[[#This Row],[Rates Loan (Inflated)]]/Table1[[#This Row],[Total capital cost Incl subsidies (Inflated)]],0)</f>
        <v>0.21499999999999994</v>
      </c>
      <c r="Y393" s="43">
        <f>IFERROR(Table1[[#This Row],[Subsidies (Uninflated)]]/Table1[[#This Row],[Total capital cost Incl subsidies (Inflated)]],0)</f>
        <v>0</v>
      </c>
      <c r="Z393" s="10"/>
    </row>
    <row r="394" spans="1:26" ht="23.25" x14ac:dyDescent="0.35">
      <c r="A394" s="32" t="s">
        <v>1387</v>
      </c>
      <c r="B394" s="56" t="s">
        <v>1938</v>
      </c>
      <c r="C394" s="53"/>
      <c r="D394" s="65" t="s">
        <v>544</v>
      </c>
      <c r="E394" s="65" t="s">
        <v>20</v>
      </c>
      <c r="F394" s="60" t="s">
        <v>35</v>
      </c>
      <c r="G394" s="70">
        <v>1</v>
      </c>
      <c r="H394" s="34">
        <v>2006</v>
      </c>
      <c r="I394" s="33">
        <v>2020</v>
      </c>
      <c r="J394" s="65">
        <v>2031</v>
      </c>
      <c r="K394" s="35">
        <v>30</v>
      </c>
      <c r="L394" s="32">
        <v>0</v>
      </c>
      <c r="M394" s="32">
        <v>0.505</v>
      </c>
      <c r="N394" s="32">
        <v>0.02</v>
      </c>
      <c r="O394" s="32">
        <v>0.47499999999999998</v>
      </c>
      <c r="P394" s="36">
        <v>0.38</v>
      </c>
      <c r="Q394" s="37">
        <v>0.42749999999999999</v>
      </c>
      <c r="R394" s="38">
        <v>3255.7602200000001</v>
      </c>
      <c r="S394" s="39">
        <v>12.302860000000001</v>
      </c>
      <c r="T394" s="39">
        <v>3243.4573600000003</v>
      </c>
      <c r="U394" s="39">
        <v>1386.5780214000004</v>
      </c>
      <c r="V394" s="40">
        <v>1856.8793386000002</v>
      </c>
      <c r="W394" s="41">
        <f>IFERROR(Table1[[#This Row],[DC Capex (Inflated)]]/Table1[[#This Row],[Total capital cost Incl subsidies (Inflated)]],0)</f>
        <v>0.42588456388228746</v>
      </c>
      <c r="X394" s="42">
        <f>IFERROR(Table1[[#This Row],[Rates Loan (Inflated)]]/Table1[[#This Row],[Total capital cost Incl subsidies (Inflated)]],0)</f>
        <v>0.57033663818154279</v>
      </c>
      <c r="Y394" s="43">
        <f>IFERROR(Table1[[#This Row],[Subsidies (Uninflated)]]/Table1[[#This Row],[Total capital cost Incl subsidies (Inflated)]],0)</f>
        <v>3.7787979361698816E-3</v>
      </c>
      <c r="Z394" s="10"/>
    </row>
    <row r="395" spans="1:26" ht="23.25" x14ac:dyDescent="0.35">
      <c r="A395" s="32" t="s">
        <v>1385</v>
      </c>
      <c r="B395" s="56" t="s">
        <v>1386</v>
      </c>
      <c r="C395" s="53"/>
      <c r="D395" s="65" t="s">
        <v>544</v>
      </c>
      <c r="E395" s="65" t="s">
        <v>20</v>
      </c>
      <c r="F395" s="60" t="s">
        <v>35</v>
      </c>
      <c r="G395" s="70">
        <v>1</v>
      </c>
      <c r="H395" s="34">
        <v>2006</v>
      </c>
      <c r="I395" s="33">
        <v>2024</v>
      </c>
      <c r="J395" s="65">
        <v>2031</v>
      </c>
      <c r="K395" s="35">
        <v>30</v>
      </c>
      <c r="L395" s="32">
        <v>0</v>
      </c>
      <c r="M395" s="32">
        <v>0.505</v>
      </c>
      <c r="N395" s="32">
        <v>0.02</v>
      </c>
      <c r="O395" s="32">
        <v>0.47499999999999998</v>
      </c>
      <c r="P395" s="36">
        <v>0.38</v>
      </c>
      <c r="Q395" s="37">
        <v>0.42749999999999999</v>
      </c>
      <c r="R395" s="38">
        <v>354.78435999999999</v>
      </c>
      <c r="S395" s="39">
        <v>0</v>
      </c>
      <c r="T395" s="39">
        <v>354.78435999999999</v>
      </c>
      <c r="U395" s="39">
        <v>151.6703139</v>
      </c>
      <c r="V395" s="40">
        <v>203.1140461</v>
      </c>
      <c r="W395" s="41">
        <f>IFERROR(Table1[[#This Row],[DC Capex (Inflated)]]/Table1[[#This Row],[Total capital cost Incl subsidies (Inflated)]],0)</f>
        <v>0.42749999999999999</v>
      </c>
      <c r="X395" s="42">
        <f>IFERROR(Table1[[#This Row],[Rates Loan (Inflated)]]/Table1[[#This Row],[Total capital cost Incl subsidies (Inflated)]],0)</f>
        <v>0.57250000000000001</v>
      </c>
      <c r="Y395" s="43">
        <f>IFERROR(Table1[[#This Row],[Subsidies (Uninflated)]]/Table1[[#This Row],[Total capital cost Incl subsidies (Inflated)]],0)</f>
        <v>0</v>
      </c>
      <c r="Z395" s="10"/>
    </row>
    <row r="396" spans="1:26" ht="23.25" x14ac:dyDescent="0.35">
      <c r="A396" s="32" t="s">
        <v>2098</v>
      </c>
      <c r="B396" s="56" t="s">
        <v>1353</v>
      </c>
      <c r="C396" s="53" t="s">
        <v>1354</v>
      </c>
      <c r="D396" s="65" t="s">
        <v>544</v>
      </c>
      <c r="E396" s="65" t="s">
        <v>20</v>
      </c>
      <c r="F396" s="60" t="s">
        <v>35</v>
      </c>
      <c r="G396" s="70">
        <v>0.1764</v>
      </c>
      <c r="H396" s="34">
        <v>2006</v>
      </c>
      <c r="I396" s="33">
        <v>2021</v>
      </c>
      <c r="J396" s="65">
        <v>2034</v>
      </c>
      <c r="K396" s="35">
        <v>30</v>
      </c>
      <c r="L396" s="32">
        <v>0</v>
      </c>
      <c r="M396" s="32">
        <v>0.1</v>
      </c>
      <c r="N396" s="32">
        <v>0</v>
      </c>
      <c r="O396" s="32">
        <v>0.9</v>
      </c>
      <c r="P396" s="36">
        <v>0.875</v>
      </c>
      <c r="Q396" s="37">
        <v>0.88749999999999996</v>
      </c>
      <c r="R396" s="38">
        <v>1929.6787707511123</v>
      </c>
      <c r="S396" s="39">
        <v>0</v>
      </c>
      <c r="T396" s="39">
        <v>1929.6787707511123</v>
      </c>
      <c r="U396" s="39">
        <v>1712.5899090416121</v>
      </c>
      <c r="V396" s="40">
        <v>217.08886170950024</v>
      </c>
      <c r="W396" s="41">
        <f>IFERROR(Table1[[#This Row],[DC Capex (Inflated)]]/Table1[[#This Row],[Total capital cost Incl subsidies (Inflated)]],0)</f>
        <v>0.88749999999999996</v>
      </c>
      <c r="X396" s="42">
        <f>IFERROR(Table1[[#This Row],[Rates Loan (Inflated)]]/Table1[[#This Row],[Total capital cost Incl subsidies (Inflated)]],0)</f>
        <v>0.11250000000000006</v>
      </c>
      <c r="Y396" s="43">
        <f>IFERROR(Table1[[#This Row],[Subsidies (Uninflated)]]/Table1[[#This Row],[Total capital cost Incl subsidies (Inflated)]],0)</f>
        <v>0</v>
      </c>
      <c r="Z396" s="10"/>
    </row>
    <row r="397" spans="1:26" ht="46.5" x14ac:dyDescent="0.35">
      <c r="A397" s="32" t="s">
        <v>2065</v>
      </c>
      <c r="B397" s="56" t="s">
        <v>2052</v>
      </c>
      <c r="C397" s="53"/>
      <c r="D397" s="65" t="s">
        <v>544</v>
      </c>
      <c r="E397" s="65" t="s">
        <v>20</v>
      </c>
      <c r="F397" s="60" t="s">
        <v>35</v>
      </c>
      <c r="G397" s="70">
        <v>0.1764</v>
      </c>
      <c r="H397" s="34">
        <v>2006</v>
      </c>
      <c r="I397" s="33">
        <v>2025</v>
      </c>
      <c r="J397" s="65">
        <v>2034</v>
      </c>
      <c r="K397" s="35">
        <v>30</v>
      </c>
      <c r="L397" s="32">
        <v>0</v>
      </c>
      <c r="M397" s="32">
        <v>0.70500000000000007</v>
      </c>
      <c r="N397" s="32">
        <v>0</v>
      </c>
      <c r="O397" s="32">
        <v>0.29499999999999993</v>
      </c>
      <c r="P397" s="36">
        <v>0.63</v>
      </c>
      <c r="Q397" s="37">
        <v>0.46249999999999997</v>
      </c>
      <c r="R397" s="38">
        <v>3102.232099572474</v>
      </c>
      <c r="S397" s="39">
        <v>0</v>
      </c>
      <c r="T397" s="39">
        <v>3102.232099572474</v>
      </c>
      <c r="U397" s="39">
        <v>1434.7823460522691</v>
      </c>
      <c r="V397" s="40">
        <v>1667.4497535202049</v>
      </c>
      <c r="W397" s="41">
        <f>IFERROR(Table1[[#This Row],[DC Capex (Inflated)]]/Table1[[#This Row],[Total capital cost Incl subsidies (Inflated)]],0)</f>
        <v>0.46249999999999997</v>
      </c>
      <c r="X397" s="42">
        <f>IFERROR(Table1[[#This Row],[Rates Loan (Inflated)]]/Table1[[#This Row],[Total capital cost Incl subsidies (Inflated)]],0)</f>
        <v>0.53750000000000009</v>
      </c>
      <c r="Y397" s="43">
        <f>IFERROR(Table1[[#This Row],[Subsidies (Uninflated)]]/Table1[[#This Row],[Total capital cost Incl subsidies (Inflated)]],0)</f>
        <v>0</v>
      </c>
      <c r="Z397" s="10"/>
    </row>
    <row r="398" spans="1:26" ht="23.25" x14ac:dyDescent="0.35">
      <c r="A398" s="32" t="s">
        <v>2213</v>
      </c>
      <c r="B398" s="56" t="s">
        <v>1388</v>
      </c>
      <c r="C398" s="53" t="s">
        <v>1316</v>
      </c>
      <c r="D398" s="65" t="s">
        <v>544</v>
      </c>
      <c r="E398" s="65" t="s">
        <v>20</v>
      </c>
      <c r="F398" s="60" t="s">
        <v>35</v>
      </c>
      <c r="G398" s="70">
        <v>1</v>
      </c>
      <c r="H398" s="34">
        <v>2006</v>
      </c>
      <c r="I398" s="33">
        <v>2025</v>
      </c>
      <c r="J398" s="65">
        <v>2034</v>
      </c>
      <c r="K398" s="35">
        <v>30</v>
      </c>
      <c r="L398" s="32">
        <v>0</v>
      </c>
      <c r="M398" s="32">
        <v>0.70500000000000007</v>
      </c>
      <c r="N398" s="32">
        <v>0</v>
      </c>
      <c r="O398" s="32">
        <v>0.29499999999999993</v>
      </c>
      <c r="P398" s="36">
        <v>0.38</v>
      </c>
      <c r="Q398" s="37">
        <v>0.33749999999999997</v>
      </c>
      <c r="R398" s="38">
        <v>2238.052404</v>
      </c>
      <c r="S398" s="39">
        <v>0</v>
      </c>
      <c r="T398" s="39">
        <v>2238.052404</v>
      </c>
      <c r="U398" s="39">
        <v>755.34268635000001</v>
      </c>
      <c r="V398" s="40">
        <v>1482.7097176500001</v>
      </c>
      <c r="W398" s="41">
        <f>IFERROR(Table1[[#This Row],[DC Capex (Inflated)]]/Table1[[#This Row],[Total capital cost Incl subsidies (Inflated)]],0)</f>
        <v>0.33750000000000002</v>
      </c>
      <c r="X398" s="42">
        <f>IFERROR(Table1[[#This Row],[Rates Loan (Inflated)]]/Table1[[#This Row],[Total capital cost Incl subsidies (Inflated)]],0)</f>
        <v>0.66250000000000009</v>
      </c>
      <c r="Y398" s="43">
        <f>IFERROR(Table1[[#This Row],[Subsidies (Uninflated)]]/Table1[[#This Row],[Total capital cost Incl subsidies (Inflated)]],0)</f>
        <v>0</v>
      </c>
      <c r="Z398" s="10"/>
    </row>
    <row r="399" spans="1:26" ht="23.25" x14ac:dyDescent="0.35">
      <c r="A399" s="32" t="s">
        <v>2130</v>
      </c>
      <c r="B399" s="56" t="s">
        <v>1386</v>
      </c>
      <c r="C399" s="53"/>
      <c r="D399" s="65" t="s">
        <v>544</v>
      </c>
      <c r="E399" s="65" t="s">
        <v>20</v>
      </c>
      <c r="F399" s="60" t="s">
        <v>35</v>
      </c>
      <c r="G399" s="70">
        <v>1</v>
      </c>
      <c r="H399" s="34">
        <v>2006</v>
      </c>
      <c r="I399" s="33">
        <v>2025</v>
      </c>
      <c r="J399" s="65">
        <v>2034</v>
      </c>
      <c r="K399" s="35">
        <v>30</v>
      </c>
      <c r="L399" s="32">
        <v>0</v>
      </c>
      <c r="M399" s="32">
        <v>0.505</v>
      </c>
      <c r="N399" s="32">
        <v>0</v>
      </c>
      <c r="O399" s="32">
        <v>0.495</v>
      </c>
      <c r="P399" s="36">
        <v>0.63</v>
      </c>
      <c r="Q399" s="37">
        <v>0.5625</v>
      </c>
      <c r="R399" s="38">
        <v>11672.78337911535</v>
      </c>
      <c r="S399" s="39">
        <v>0</v>
      </c>
      <c r="T399" s="39">
        <v>11672.78337911535</v>
      </c>
      <c r="U399" s="39">
        <v>6565.9406507523836</v>
      </c>
      <c r="V399" s="40">
        <v>5106.8427283629662</v>
      </c>
      <c r="W399" s="41">
        <f>IFERROR(Table1[[#This Row],[DC Capex (Inflated)]]/Table1[[#This Row],[Total capital cost Incl subsidies (Inflated)]],0)</f>
        <v>0.56249999999999989</v>
      </c>
      <c r="X399" s="42">
        <f>IFERROR(Table1[[#This Row],[Rates Loan (Inflated)]]/Table1[[#This Row],[Total capital cost Incl subsidies (Inflated)]],0)</f>
        <v>0.43750000000000006</v>
      </c>
      <c r="Y399" s="43">
        <f>IFERROR(Table1[[#This Row],[Subsidies (Uninflated)]]/Table1[[#This Row],[Total capital cost Incl subsidies (Inflated)]],0)</f>
        <v>0</v>
      </c>
      <c r="Z399" s="10"/>
    </row>
    <row r="400" spans="1:26" ht="46.5" x14ac:dyDescent="0.35">
      <c r="A400" s="32" t="s">
        <v>2043</v>
      </c>
      <c r="B400" s="56" t="s">
        <v>2037</v>
      </c>
      <c r="C400" s="53" t="s">
        <v>1316</v>
      </c>
      <c r="D400" s="65" t="s">
        <v>544</v>
      </c>
      <c r="E400" s="65" t="s">
        <v>20</v>
      </c>
      <c r="F400" s="60" t="s">
        <v>35</v>
      </c>
      <c r="G400" s="70">
        <v>0.17</v>
      </c>
      <c r="H400" s="34">
        <v>2006</v>
      </c>
      <c r="I400" s="33">
        <v>2025</v>
      </c>
      <c r="J400" s="65">
        <v>2034</v>
      </c>
      <c r="K400" s="35">
        <v>30</v>
      </c>
      <c r="L400" s="32">
        <v>0</v>
      </c>
      <c r="M400" s="32">
        <v>0.70500000000000007</v>
      </c>
      <c r="N400" s="32">
        <v>0</v>
      </c>
      <c r="O400" s="32">
        <v>0.29499999999999993</v>
      </c>
      <c r="P400" s="36">
        <v>0.38</v>
      </c>
      <c r="Q400" s="37">
        <v>0.33749999999999997</v>
      </c>
      <c r="R400" s="38">
        <v>2880.4212977172538</v>
      </c>
      <c r="S400" s="39">
        <v>0</v>
      </c>
      <c r="T400" s="39">
        <v>2880.4212977172538</v>
      </c>
      <c r="U400" s="39">
        <v>972.14218797957312</v>
      </c>
      <c r="V400" s="40">
        <v>1908.2791097376808</v>
      </c>
      <c r="W400" s="41">
        <f>IFERROR(Table1[[#This Row],[DC Capex (Inflated)]]/Table1[[#This Row],[Total capital cost Incl subsidies (Inflated)]],0)</f>
        <v>0.33749999999999997</v>
      </c>
      <c r="X400" s="42">
        <f>IFERROR(Table1[[#This Row],[Rates Loan (Inflated)]]/Table1[[#This Row],[Total capital cost Incl subsidies (Inflated)]],0)</f>
        <v>0.66250000000000009</v>
      </c>
      <c r="Y400" s="43">
        <f>IFERROR(Table1[[#This Row],[Subsidies (Uninflated)]]/Table1[[#This Row],[Total capital cost Incl subsidies (Inflated)]],0)</f>
        <v>0</v>
      </c>
      <c r="Z400" s="10"/>
    </row>
    <row r="401" spans="1:26" ht="46.5" x14ac:dyDescent="0.35">
      <c r="A401" s="32" t="s">
        <v>2137</v>
      </c>
      <c r="B401" s="56" t="s">
        <v>2138</v>
      </c>
      <c r="C401" s="53"/>
      <c r="D401" s="65" t="s">
        <v>544</v>
      </c>
      <c r="E401" s="65" t="s">
        <v>20</v>
      </c>
      <c r="F401" s="60" t="s">
        <v>35</v>
      </c>
      <c r="G401" s="70">
        <v>1</v>
      </c>
      <c r="H401" s="34">
        <v>2006</v>
      </c>
      <c r="I401" s="33">
        <v>2025</v>
      </c>
      <c r="J401" s="65">
        <v>2034</v>
      </c>
      <c r="K401" s="35">
        <v>30</v>
      </c>
      <c r="L401" s="32">
        <v>0</v>
      </c>
      <c r="M401" s="32">
        <v>0.505</v>
      </c>
      <c r="N401" s="32">
        <v>0</v>
      </c>
      <c r="O401" s="32">
        <v>0.495</v>
      </c>
      <c r="P401" s="36">
        <v>0.63</v>
      </c>
      <c r="Q401" s="37">
        <v>0.5625</v>
      </c>
      <c r="R401" s="38">
        <v>9703.834555316429</v>
      </c>
      <c r="S401" s="39">
        <v>0</v>
      </c>
      <c r="T401" s="39">
        <v>9703.834555316429</v>
      </c>
      <c r="U401" s="39">
        <v>5458.4069373654911</v>
      </c>
      <c r="V401" s="40">
        <v>4245.4276179509379</v>
      </c>
      <c r="W401" s="41">
        <f>IFERROR(Table1[[#This Row],[DC Capex (Inflated)]]/Table1[[#This Row],[Total capital cost Incl subsidies (Inflated)]],0)</f>
        <v>0.5625</v>
      </c>
      <c r="X401" s="42">
        <f>IFERROR(Table1[[#This Row],[Rates Loan (Inflated)]]/Table1[[#This Row],[Total capital cost Incl subsidies (Inflated)]],0)</f>
        <v>0.4375</v>
      </c>
      <c r="Y401" s="43">
        <f>IFERROR(Table1[[#This Row],[Subsidies (Uninflated)]]/Table1[[#This Row],[Total capital cost Incl subsidies (Inflated)]],0)</f>
        <v>0</v>
      </c>
      <c r="Z401" s="10"/>
    </row>
    <row r="402" spans="1:26" ht="46.5" x14ac:dyDescent="0.35">
      <c r="A402" s="32" t="s">
        <v>2353</v>
      </c>
      <c r="B402" s="56" t="s">
        <v>2027</v>
      </c>
      <c r="C402" s="53"/>
      <c r="D402" s="65" t="s">
        <v>544</v>
      </c>
      <c r="E402" s="65" t="s">
        <v>20</v>
      </c>
      <c r="F402" s="60" t="s">
        <v>35</v>
      </c>
      <c r="G402" s="70">
        <v>0.17</v>
      </c>
      <c r="H402" s="34">
        <v>2006</v>
      </c>
      <c r="I402" s="33">
        <v>2026</v>
      </c>
      <c r="J402" s="65">
        <v>2034</v>
      </c>
      <c r="K402" s="35">
        <v>30</v>
      </c>
      <c r="L402" s="32">
        <v>0</v>
      </c>
      <c r="M402" s="32">
        <v>0.505</v>
      </c>
      <c r="N402" s="32">
        <v>0</v>
      </c>
      <c r="O402" s="32">
        <v>0.495</v>
      </c>
      <c r="P402" s="36">
        <v>0.63</v>
      </c>
      <c r="Q402" s="37">
        <v>0.5625</v>
      </c>
      <c r="R402" s="38">
        <v>4503.9812143954578</v>
      </c>
      <c r="S402" s="39">
        <v>0</v>
      </c>
      <c r="T402" s="39">
        <v>4503.9812143954578</v>
      </c>
      <c r="U402" s="39">
        <v>2533.4894330974444</v>
      </c>
      <c r="V402" s="40">
        <v>1970.4917812980125</v>
      </c>
      <c r="W402" s="41">
        <f>IFERROR(Table1[[#This Row],[DC Capex (Inflated)]]/Table1[[#This Row],[Total capital cost Incl subsidies (Inflated)]],0)</f>
        <v>0.56249999999999989</v>
      </c>
      <c r="X402" s="42">
        <f>IFERROR(Table1[[#This Row],[Rates Loan (Inflated)]]/Table1[[#This Row],[Total capital cost Incl subsidies (Inflated)]],0)</f>
        <v>0.43749999999999994</v>
      </c>
      <c r="Y402" s="43">
        <f>IFERROR(Table1[[#This Row],[Subsidies (Uninflated)]]/Table1[[#This Row],[Total capital cost Incl subsidies (Inflated)]],0)</f>
        <v>0</v>
      </c>
      <c r="Z402" s="10"/>
    </row>
    <row r="403" spans="1:26" ht="23.25" x14ac:dyDescent="0.35">
      <c r="A403" s="32" t="s">
        <v>2025</v>
      </c>
      <c r="B403" s="56" t="s">
        <v>2018</v>
      </c>
      <c r="C403" s="53"/>
      <c r="D403" s="65" t="s">
        <v>544</v>
      </c>
      <c r="E403" s="65" t="s">
        <v>20</v>
      </c>
      <c r="F403" s="60" t="s">
        <v>35</v>
      </c>
      <c r="G403" s="70">
        <v>0.16500000000000001</v>
      </c>
      <c r="H403" s="34">
        <v>2006</v>
      </c>
      <c r="I403" s="33">
        <v>2028</v>
      </c>
      <c r="J403" s="65">
        <v>2034</v>
      </c>
      <c r="K403" s="35">
        <v>30</v>
      </c>
      <c r="L403" s="32">
        <v>0.05</v>
      </c>
      <c r="M403" s="32">
        <v>0.505</v>
      </c>
      <c r="N403" s="32">
        <v>0</v>
      </c>
      <c r="O403" s="32">
        <v>0.44500000000000001</v>
      </c>
      <c r="P403" s="36">
        <v>0.63</v>
      </c>
      <c r="Q403" s="37">
        <v>0.53749999999999998</v>
      </c>
      <c r="R403" s="38">
        <v>10192.299690207432</v>
      </c>
      <c r="S403" s="39">
        <v>0</v>
      </c>
      <c r="T403" s="39">
        <v>10192.299690207432</v>
      </c>
      <c r="U403" s="39">
        <v>5478.361083486494</v>
      </c>
      <c r="V403" s="40">
        <v>4713.938606720938</v>
      </c>
      <c r="W403" s="41">
        <f>IFERROR(Table1[[#This Row],[DC Capex (Inflated)]]/Table1[[#This Row],[Total capital cost Incl subsidies (Inflated)]],0)</f>
        <v>0.53749999999999998</v>
      </c>
      <c r="X403" s="42">
        <f>IFERROR(Table1[[#This Row],[Rates Loan (Inflated)]]/Table1[[#This Row],[Total capital cost Incl subsidies (Inflated)]],0)</f>
        <v>0.46250000000000008</v>
      </c>
      <c r="Y403" s="43">
        <f>IFERROR(Table1[[#This Row],[Subsidies (Uninflated)]]/Table1[[#This Row],[Total capital cost Incl subsidies (Inflated)]],0)</f>
        <v>0</v>
      </c>
      <c r="Z403" s="10"/>
    </row>
    <row r="404" spans="1:26" ht="23.25" x14ac:dyDescent="0.35">
      <c r="A404" s="32" t="s">
        <v>2153</v>
      </c>
      <c r="B404" s="56" t="s">
        <v>2154</v>
      </c>
      <c r="C404" s="53" t="s">
        <v>1316</v>
      </c>
      <c r="D404" s="65" t="s">
        <v>544</v>
      </c>
      <c r="E404" s="65" t="s">
        <v>20</v>
      </c>
      <c r="F404" s="60" t="s">
        <v>35</v>
      </c>
      <c r="G404" s="70">
        <v>1</v>
      </c>
      <c r="H404" s="34">
        <v>2006</v>
      </c>
      <c r="I404" s="33">
        <v>2027</v>
      </c>
      <c r="J404" s="65">
        <v>2034</v>
      </c>
      <c r="K404" s="35">
        <v>30</v>
      </c>
      <c r="L404" s="32">
        <v>0</v>
      </c>
      <c r="M404" s="32">
        <v>0.70500000000000007</v>
      </c>
      <c r="N404" s="32">
        <v>0</v>
      </c>
      <c r="O404" s="32">
        <v>0.29499999999999993</v>
      </c>
      <c r="P404" s="36">
        <v>0.38</v>
      </c>
      <c r="Q404" s="37">
        <v>0.33749999999999997</v>
      </c>
      <c r="R404" s="38">
        <v>6714.0453806899204</v>
      </c>
      <c r="S404" s="39">
        <v>0</v>
      </c>
      <c r="T404" s="39">
        <v>6714.0453806899204</v>
      </c>
      <c r="U404" s="39">
        <v>2265.9903159828482</v>
      </c>
      <c r="V404" s="40">
        <v>4448.0550647070722</v>
      </c>
      <c r="W404" s="41">
        <f>IFERROR(Table1[[#This Row],[DC Capex (Inflated)]]/Table1[[#This Row],[Total capital cost Incl subsidies (Inflated)]],0)</f>
        <v>0.33750000000000002</v>
      </c>
      <c r="X404" s="42">
        <f>IFERROR(Table1[[#This Row],[Rates Loan (Inflated)]]/Table1[[#This Row],[Total capital cost Incl subsidies (Inflated)]],0)</f>
        <v>0.66249999999999998</v>
      </c>
      <c r="Y404" s="43">
        <f>IFERROR(Table1[[#This Row],[Subsidies (Uninflated)]]/Table1[[#This Row],[Total capital cost Incl subsidies (Inflated)]],0)</f>
        <v>0</v>
      </c>
      <c r="Z404" s="10"/>
    </row>
    <row r="405" spans="1:26" ht="23.25" x14ac:dyDescent="0.35">
      <c r="A405" s="32" t="s">
        <v>1831</v>
      </c>
      <c r="B405" s="56" t="s">
        <v>1755</v>
      </c>
      <c r="C405" s="53"/>
      <c r="D405" s="65" t="s">
        <v>544</v>
      </c>
      <c r="E405" s="65" t="s">
        <v>20</v>
      </c>
      <c r="F405" s="60" t="s">
        <v>35</v>
      </c>
      <c r="G405" s="70">
        <v>0.1764</v>
      </c>
      <c r="H405" s="34">
        <v>2006</v>
      </c>
      <c r="I405" s="33">
        <v>2019</v>
      </c>
      <c r="J405" s="65">
        <v>2031</v>
      </c>
      <c r="K405" s="35">
        <v>25</v>
      </c>
      <c r="L405" s="32">
        <v>0</v>
      </c>
      <c r="M405" s="32">
        <v>0.1</v>
      </c>
      <c r="N405" s="32">
        <v>0</v>
      </c>
      <c r="O405" s="32">
        <v>0.9</v>
      </c>
      <c r="P405" s="36">
        <v>0.88</v>
      </c>
      <c r="Q405" s="37">
        <v>0.89</v>
      </c>
      <c r="R405" s="38">
        <v>81.581339700000001</v>
      </c>
      <c r="S405" s="39">
        <v>0</v>
      </c>
      <c r="T405" s="39">
        <v>81.581339700000001</v>
      </c>
      <c r="U405" s="39">
        <v>72.607392333000007</v>
      </c>
      <c r="V405" s="40">
        <v>8.9739473669999938</v>
      </c>
      <c r="W405" s="41">
        <f>IFERROR(Table1[[#This Row],[DC Capex (Inflated)]]/Table1[[#This Row],[Total capital cost Incl subsidies (Inflated)]],0)</f>
        <v>0.89000000000000012</v>
      </c>
      <c r="X405" s="42">
        <f>IFERROR(Table1[[#This Row],[Rates Loan (Inflated)]]/Table1[[#This Row],[Total capital cost Incl subsidies (Inflated)]],0)</f>
        <v>0.10999999999999992</v>
      </c>
      <c r="Y405" s="43">
        <f>IFERROR(Table1[[#This Row],[Subsidies (Uninflated)]]/Table1[[#This Row],[Total capital cost Incl subsidies (Inflated)]],0)</f>
        <v>0</v>
      </c>
      <c r="Z405" s="10"/>
    </row>
    <row r="406" spans="1:26" ht="23.25" x14ac:dyDescent="0.35">
      <c r="A406" s="32" t="s">
        <v>1832</v>
      </c>
      <c r="B406" s="56" t="s">
        <v>1756</v>
      </c>
      <c r="C406" s="53"/>
      <c r="D406" s="65" t="s">
        <v>544</v>
      </c>
      <c r="E406" s="65" t="s">
        <v>20</v>
      </c>
      <c r="F406" s="60" t="s">
        <v>35</v>
      </c>
      <c r="G406" s="70">
        <v>0.1764</v>
      </c>
      <c r="H406" s="34">
        <v>2006</v>
      </c>
      <c r="I406" s="33">
        <v>2020</v>
      </c>
      <c r="J406" s="65">
        <v>2031</v>
      </c>
      <c r="K406" s="35">
        <v>25</v>
      </c>
      <c r="L406" s="32">
        <v>0</v>
      </c>
      <c r="M406" s="32">
        <v>0.1</v>
      </c>
      <c r="N406" s="32">
        <v>0</v>
      </c>
      <c r="O406" s="32">
        <v>0.9</v>
      </c>
      <c r="P406" s="36">
        <v>0.88</v>
      </c>
      <c r="Q406" s="37">
        <v>0.89</v>
      </c>
      <c r="R406" s="38">
        <v>1.4994E-2</v>
      </c>
      <c r="S406" s="39">
        <v>0</v>
      </c>
      <c r="T406" s="39">
        <v>1.4994E-2</v>
      </c>
      <c r="U406" s="39">
        <v>1.3344660000000001E-2</v>
      </c>
      <c r="V406" s="40">
        <v>1.6493399999999991E-3</v>
      </c>
      <c r="W406" s="41">
        <f>IFERROR(Table1[[#This Row],[DC Capex (Inflated)]]/Table1[[#This Row],[Total capital cost Incl subsidies (Inflated)]],0)</f>
        <v>0.89</v>
      </c>
      <c r="X406" s="42">
        <f>IFERROR(Table1[[#This Row],[Rates Loan (Inflated)]]/Table1[[#This Row],[Total capital cost Incl subsidies (Inflated)]],0)</f>
        <v>0.10999999999999995</v>
      </c>
      <c r="Y406" s="43">
        <f>IFERROR(Table1[[#This Row],[Subsidies (Uninflated)]]/Table1[[#This Row],[Total capital cost Incl subsidies (Inflated)]],0)</f>
        <v>0</v>
      </c>
      <c r="Z406" s="10"/>
    </row>
    <row r="407" spans="1:26" ht="23.25" x14ac:dyDescent="0.35">
      <c r="A407" s="32" t="s">
        <v>1367</v>
      </c>
      <c r="B407" s="56" t="s">
        <v>1930</v>
      </c>
      <c r="C407" s="53"/>
      <c r="D407" s="65" t="s">
        <v>544</v>
      </c>
      <c r="E407" s="65" t="s">
        <v>20</v>
      </c>
      <c r="F407" s="60" t="s">
        <v>35</v>
      </c>
      <c r="G407" s="70">
        <v>0.1764</v>
      </c>
      <c r="H407" s="34">
        <v>2006</v>
      </c>
      <c r="I407" s="33">
        <v>2019</v>
      </c>
      <c r="J407" s="65">
        <v>2031</v>
      </c>
      <c r="K407" s="35">
        <v>20</v>
      </c>
      <c r="L407" s="32">
        <v>0</v>
      </c>
      <c r="M407" s="32">
        <v>0.1</v>
      </c>
      <c r="N407" s="32">
        <v>0</v>
      </c>
      <c r="O407" s="32">
        <v>0.9</v>
      </c>
      <c r="P407" s="36">
        <v>0.88</v>
      </c>
      <c r="Q407" s="37">
        <v>0.89</v>
      </c>
      <c r="R407" s="38">
        <v>4.8762252000000004</v>
      </c>
      <c r="S407" s="39">
        <v>0</v>
      </c>
      <c r="T407" s="39">
        <v>4.8762252000000004</v>
      </c>
      <c r="U407" s="39">
        <v>4.3398404280000005</v>
      </c>
      <c r="V407" s="40">
        <v>0.5363847719999999</v>
      </c>
      <c r="W407" s="41">
        <f>IFERROR(Table1[[#This Row],[DC Capex (Inflated)]]/Table1[[#This Row],[Total capital cost Incl subsidies (Inflated)]],0)</f>
        <v>0.89</v>
      </c>
      <c r="X407" s="42">
        <f>IFERROR(Table1[[#This Row],[Rates Loan (Inflated)]]/Table1[[#This Row],[Total capital cost Incl subsidies (Inflated)]],0)</f>
        <v>0.10999999999999997</v>
      </c>
      <c r="Y407" s="43">
        <f>IFERROR(Table1[[#This Row],[Subsidies (Uninflated)]]/Table1[[#This Row],[Total capital cost Incl subsidies (Inflated)]],0)</f>
        <v>0</v>
      </c>
      <c r="Z407" s="10"/>
    </row>
    <row r="408" spans="1:26" ht="23.25" x14ac:dyDescent="0.35">
      <c r="A408" s="32" t="s">
        <v>1833</v>
      </c>
      <c r="B408" s="56" t="s">
        <v>1760</v>
      </c>
      <c r="C408" s="53"/>
      <c r="D408" s="65" t="s">
        <v>544</v>
      </c>
      <c r="E408" s="65" t="s">
        <v>20</v>
      </c>
      <c r="F408" s="60" t="s">
        <v>35</v>
      </c>
      <c r="G408" s="70">
        <v>0.1764</v>
      </c>
      <c r="H408" s="34">
        <v>2006</v>
      </c>
      <c r="I408" s="33">
        <v>2019</v>
      </c>
      <c r="J408" s="65">
        <v>2031</v>
      </c>
      <c r="K408" s="35">
        <v>25</v>
      </c>
      <c r="L408" s="32">
        <v>0</v>
      </c>
      <c r="M408" s="32">
        <v>0.1</v>
      </c>
      <c r="N408" s="32">
        <v>0</v>
      </c>
      <c r="O408" s="32">
        <v>0.9</v>
      </c>
      <c r="P408" s="36">
        <v>0.88</v>
      </c>
      <c r="Q408" s="37">
        <v>0.89</v>
      </c>
      <c r="R408" s="38">
        <v>100.045424052</v>
      </c>
      <c r="S408" s="39">
        <v>0</v>
      </c>
      <c r="T408" s="39">
        <v>100.045424052</v>
      </c>
      <c r="U408" s="39">
        <v>89.040427406280003</v>
      </c>
      <c r="V408" s="40">
        <v>11.004996645719999</v>
      </c>
      <c r="W408" s="41">
        <f>IFERROR(Table1[[#This Row],[DC Capex (Inflated)]]/Table1[[#This Row],[Total capital cost Incl subsidies (Inflated)]],0)</f>
        <v>0.89</v>
      </c>
      <c r="X408" s="42">
        <f>IFERROR(Table1[[#This Row],[Rates Loan (Inflated)]]/Table1[[#This Row],[Total capital cost Incl subsidies (Inflated)]],0)</f>
        <v>0.10999999999999999</v>
      </c>
      <c r="Y408" s="43">
        <f>IFERROR(Table1[[#This Row],[Subsidies (Uninflated)]]/Table1[[#This Row],[Total capital cost Incl subsidies (Inflated)]],0)</f>
        <v>0</v>
      </c>
      <c r="Z408" s="10"/>
    </row>
    <row r="409" spans="1:26" ht="23.25" x14ac:dyDescent="0.35">
      <c r="A409" s="32" t="s">
        <v>1924</v>
      </c>
      <c r="B409" s="56" t="s">
        <v>1763</v>
      </c>
      <c r="C409" s="53"/>
      <c r="D409" s="65" t="s">
        <v>544</v>
      </c>
      <c r="E409" s="65" t="s">
        <v>20</v>
      </c>
      <c r="F409" s="60" t="s">
        <v>35</v>
      </c>
      <c r="G409" s="70">
        <v>1</v>
      </c>
      <c r="H409" s="34">
        <v>2006</v>
      </c>
      <c r="I409" s="33">
        <v>2019</v>
      </c>
      <c r="J409" s="65">
        <v>2031</v>
      </c>
      <c r="K409" s="35">
        <v>25</v>
      </c>
      <c r="L409" s="32">
        <v>0</v>
      </c>
      <c r="M409" s="32">
        <v>0.1</v>
      </c>
      <c r="N409" s="32">
        <v>0</v>
      </c>
      <c r="O409" s="32">
        <v>0.9</v>
      </c>
      <c r="P409" s="36">
        <v>0.88</v>
      </c>
      <c r="Q409" s="37">
        <v>0.89</v>
      </c>
      <c r="R409" s="38">
        <v>12.63775</v>
      </c>
      <c r="S409" s="39">
        <v>0</v>
      </c>
      <c r="T409" s="39">
        <v>12.63775</v>
      </c>
      <c r="U409" s="39">
        <v>11.247597500000001</v>
      </c>
      <c r="V409" s="40">
        <v>1.3901524999999992</v>
      </c>
      <c r="W409" s="41">
        <f>IFERROR(Table1[[#This Row],[DC Capex (Inflated)]]/Table1[[#This Row],[Total capital cost Incl subsidies (Inflated)]],0)</f>
        <v>0.89</v>
      </c>
      <c r="X409" s="42">
        <f>IFERROR(Table1[[#This Row],[Rates Loan (Inflated)]]/Table1[[#This Row],[Total capital cost Incl subsidies (Inflated)]],0)</f>
        <v>0.10999999999999993</v>
      </c>
      <c r="Y409" s="43">
        <f>IFERROR(Table1[[#This Row],[Subsidies (Uninflated)]]/Table1[[#This Row],[Total capital cost Incl subsidies (Inflated)]],0)</f>
        <v>0</v>
      </c>
      <c r="Z409" s="10"/>
    </row>
    <row r="410" spans="1:26" ht="23.25" x14ac:dyDescent="0.35">
      <c r="A410" s="32" t="s">
        <v>2384</v>
      </c>
      <c r="B410" s="56" t="s">
        <v>2370</v>
      </c>
      <c r="C410" s="53"/>
      <c r="D410" s="65" t="s">
        <v>544</v>
      </c>
      <c r="E410" s="65" t="s">
        <v>20</v>
      </c>
      <c r="F410" s="60" t="s">
        <v>1318</v>
      </c>
      <c r="G410" s="70">
        <v>5.4000000000000003E-3</v>
      </c>
      <c r="H410" s="34">
        <v>2006</v>
      </c>
      <c r="I410" s="33">
        <v>2019</v>
      </c>
      <c r="J410" s="65">
        <v>2031</v>
      </c>
      <c r="K410" s="35">
        <v>20</v>
      </c>
      <c r="L410" s="32">
        <v>0</v>
      </c>
      <c r="M410" s="32">
        <v>0.1</v>
      </c>
      <c r="N410" s="32">
        <v>0</v>
      </c>
      <c r="O410" s="32">
        <v>0.9</v>
      </c>
      <c r="P410" s="36">
        <v>0.88</v>
      </c>
      <c r="Q410" s="37">
        <v>0.89</v>
      </c>
      <c r="R410" s="38">
        <v>2.09751552</v>
      </c>
      <c r="S410" s="39">
        <v>0.56879593200000012</v>
      </c>
      <c r="T410" s="39">
        <v>1.528719588</v>
      </c>
      <c r="U410" s="39">
        <v>1.3605604333200001</v>
      </c>
      <c r="V410" s="40">
        <v>0.16815915467999998</v>
      </c>
      <c r="W410" s="41">
        <f>IFERROR(Table1[[#This Row],[DC Capex (Inflated)]]/Table1[[#This Row],[Total capital cost Incl subsidies (Inflated)]],0)</f>
        <v>0.64865333312051021</v>
      </c>
      <c r="X410" s="42">
        <f>IFERROR(Table1[[#This Row],[Rates Loan (Inflated)]]/Table1[[#This Row],[Total capital cost Incl subsidies (Inflated)]],0)</f>
        <v>8.0170636677815849E-2</v>
      </c>
      <c r="Y410" s="43">
        <f>IFERROR(Table1[[#This Row],[Subsidies (Uninflated)]]/Table1[[#This Row],[Total capital cost Incl subsidies (Inflated)]],0)</f>
        <v>0.27117603020167408</v>
      </c>
      <c r="Z410" s="10"/>
    </row>
    <row r="411" spans="1:26" ht="23.25" x14ac:dyDescent="0.35">
      <c r="A411" s="32" t="s">
        <v>1351</v>
      </c>
      <c r="B411" s="56" t="s">
        <v>1337</v>
      </c>
      <c r="C411" s="53"/>
      <c r="D411" s="65" t="s">
        <v>544</v>
      </c>
      <c r="E411" s="65" t="s">
        <v>20</v>
      </c>
      <c r="F411" s="60" t="s">
        <v>1318</v>
      </c>
      <c r="G411" s="70">
        <v>5.4000000000000003E-3</v>
      </c>
      <c r="H411" s="34">
        <v>2006</v>
      </c>
      <c r="I411" s="33">
        <v>2021</v>
      </c>
      <c r="J411" s="65">
        <v>2031</v>
      </c>
      <c r="K411" s="35">
        <v>30</v>
      </c>
      <c r="L411" s="32">
        <v>0</v>
      </c>
      <c r="M411" s="32">
        <v>0.30499999999999999</v>
      </c>
      <c r="N411" s="32">
        <v>0</v>
      </c>
      <c r="O411" s="32">
        <v>0.69500000000000006</v>
      </c>
      <c r="P411" s="36">
        <v>0.875</v>
      </c>
      <c r="Q411" s="37">
        <v>0.78500000000000003</v>
      </c>
      <c r="R411" s="38">
        <v>17.502327126000001</v>
      </c>
      <c r="S411" s="39">
        <v>0</v>
      </c>
      <c r="T411" s="39">
        <v>17.502327126000001</v>
      </c>
      <c r="U411" s="39">
        <v>13.739326793910005</v>
      </c>
      <c r="V411" s="40">
        <v>3.7630003320900007</v>
      </c>
      <c r="W411" s="41">
        <f>IFERROR(Table1[[#This Row],[DC Capex (Inflated)]]/Table1[[#This Row],[Total capital cost Incl subsidies (Inflated)]],0)</f>
        <v>0.78500000000000025</v>
      </c>
      <c r="X411" s="42">
        <f>IFERROR(Table1[[#This Row],[Rates Loan (Inflated)]]/Table1[[#This Row],[Total capital cost Incl subsidies (Inflated)]],0)</f>
        <v>0.21500000000000002</v>
      </c>
      <c r="Y411" s="43">
        <f>IFERROR(Table1[[#This Row],[Subsidies (Uninflated)]]/Table1[[#This Row],[Total capital cost Incl subsidies (Inflated)]],0)</f>
        <v>0</v>
      </c>
      <c r="Z411" s="10"/>
    </row>
    <row r="412" spans="1:26" ht="23.25" x14ac:dyDescent="0.35">
      <c r="A412" s="32" t="s">
        <v>2099</v>
      </c>
      <c r="B412" s="56" t="s">
        <v>1353</v>
      </c>
      <c r="C412" s="53" t="s">
        <v>1354</v>
      </c>
      <c r="D412" s="65" t="s">
        <v>544</v>
      </c>
      <c r="E412" s="65" t="s">
        <v>20</v>
      </c>
      <c r="F412" s="60" t="s">
        <v>1318</v>
      </c>
      <c r="G412" s="70">
        <v>5.4000000000000003E-3</v>
      </c>
      <c r="H412" s="34">
        <v>2006</v>
      </c>
      <c r="I412" s="33">
        <v>2021</v>
      </c>
      <c r="J412" s="65">
        <v>2034</v>
      </c>
      <c r="K412" s="35">
        <v>30</v>
      </c>
      <c r="L412" s="32">
        <v>0</v>
      </c>
      <c r="M412" s="32">
        <v>0.1</v>
      </c>
      <c r="N412" s="32">
        <v>0</v>
      </c>
      <c r="O412" s="32">
        <v>0.9</v>
      </c>
      <c r="P412" s="36">
        <v>0.875</v>
      </c>
      <c r="Q412" s="37">
        <v>0.88749999999999996</v>
      </c>
      <c r="R412" s="38">
        <v>59.071799104625896</v>
      </c>
      <c r="S412" s="39">
        <v>0</v>
      </c>
      <c r="T412" s="39">
        <v>59.071799104625896</v>
      </c>
      <c r="U412" s="39">
        <v>52.426221705355466</v>
      </c>
      <c r="V412" s="40">
        <v>6.6455773992704144</v>
      </c>
      <c r="W412" s="41">
        <f>IFERROR(Table1[[#This Row],[DC Capex (Inflated)]]/Table1[[#This Row],[Total capital cost Incl subsidies (Inflated)]],0)</f>
        <v>0.88749999999999973</v>
      </c>
      <c r="X412" s="42">
        <f>IFERROR(Table1[[#This Row],[Rates Loan (Inflated)]]/Table1[[#This Row],[Total capital cost Incl subsidies (Inflated)]],0)</f>
        <v>0.11250000000000002</v>
      </c>
      <c r="Y412" s="43">
        <f>IFERROR(Table1[[#This Row],[Subsidies (Uninflated)]]/Table1[[#This Row],[Total capital cost Incl subsidies (Inflated)]],0)</f>
        <v>0</v>
      </c>
      <c r="Z412" s="10"/>
    </row>
    <row r="413" spans="1:26" ht="46.5" x14ac:dyDescent="0.35">
      <c r="A413" s="32" t="s">
        <v>2066</v>
      </c>
      <c r="B413" s="56" t="s">
        <v>2052</v>
      </c>
      <c r="C413" s="53"/>
      <c r="D413" s="65" t="s">
        <v>544</v>
      </c>
      <c r="E413" s="65" t="s">
        <v>20</v>
      </c>
      <c r="F413" s="60" t="s">
        <v>1318</v>
      </c>
      <c r="G413" s="70">
        <v>5.4000000000000003E-3</v>
      </c>
      <c r="H413" s="34">
        <v>2006</v>
      </c>
      <c r="I413" s="33">
        <v>2025</v>
      </c>
      <c r="J413" s="65">
        <v>2034</v>
      </c>
      <c r="K413" s="35">
        <v>30</v>
      </c>
      <c r="L413" s="32">
        <v>0</v>
      </c>
      <c r="M413" s="32">
        <v>0.70500000000000007</v>
      </c>
      <c r="N413" s="32">
        <v>0</v>
      </c>
      <c r="O413" s="32">
        <v>0.29499999999999993</v>
      </c>
      <c r="P413" s="36">
        <v>0.63</v>
      </c>
      <c r="Q413" s="37">
        <v>0.46249999999999997</v>
      </c>
      <c r="R413" s="38">
        <v>94.966288762422664</v>
      </c>
      <c r="S413" s="39">
        <v>0</v>
      </c>
      <c r="T413" s="39">
        <v>94.966288762422664</v>
      </c>
      <c r="U413" s="39">
        <v>43.921908552620479</v>
      </c>
      <c r="V413" s="40">
        <v>51.044380209802192</v>
      </c>
      <c r="W413" s="41">
        <f>IFERROR(Table1[[#This Row],[DC Capex (Inflated)]]/Table1[[#This Row],[Total capital cost Incl subsidies (Inflated)]],0)</f>
        <v>0.46249999999999997</v>
      </c>
      <c r="X413" s="42">
        <f>IFERROR(Table1[[#This Row],[Rates Loan (Inflated)]]/Table1[[#This Row],[Total capital cost Incl subsidies (Inflated)]],0)</f>
        <v>0.53750000000000009</v>
      </c>
      <c r="Y413" s="43">
        <f>IFERROR(Table1[[#This Row],[Subsidies (Uninflated)]]/Table1[[#This Row],[Total capital cost Incl subsidies (Inflated)]],0)</f>
        <v>0</v>
      </c>
      <c r="Z413" s="10"/>
    </row>
    <row r="414" spans="1:26" ht="23.25" x14ac:dyDescent="0.35">
      <c r="A414" s="32" t="s">
        <v>2361</v>
      </c>
      <c r="B414" s="56" t="s">
        <v>1755</v>
      </c>
      <c r="C414" s="53"/>
      <c r="D414" s="65" t="s">
        <v>544</v>
      </c>
      <c r="E414" s="65" t="s">
        <v>20</v>
      </c>
      <c r="F414" s="60" t="s">
        <v>1318</v>
      </c>
      <c r="G414" s="70">
        <v>5.4000000000000003E-3</v>
      </c>
      <c r="H414" s="34">
        <v>2006</v>
      </c>
      <c r="I414" s="33">
        <v>2019</v>
      </c>
      <c r="J414" s="65">
        <v>2031</v>
      </c>
      <c r="K414" s="35">
        <v>25</v>
      </c>
      <c r="L414" s="32">
        <v>0</v>
      </c>
      <c r="M414" s="32">
        <v>0.1</v>
      </c>
      <c r="N414" s="32">
        <v>0</v>
      </c>
      <c r="O414" s="32">
        <v>0.9</v>
      </c>
      <c r="P414" s="36">
        <v>0.88</v>
      </c>
      <c r="Q414" s="37">
        <v>0.89</v>
      </c>
      <c r="R414" s="38">
        <v>2.4973879500000002</v>
      </c>
      <c r="S414" s="39">
        <v>0</v>
      </c>
      <c r="T414" s="39">
        <v>2.4973879500000002</v>
      </c>
      <c r="U414" s="39">
        <v>2.2226752754999999</v>
      </c>
      <c r="V414" s="40">
        <v>0.27471267450000003</v>
      </c>
      <c r="W414" s="41">
        <f>IFERROR(Table1[[#This Row],[DC Capex (Inflated)]]/Table1[[#This Row],[Total capital cost Incl subsidies (Inflated)]],0)</f>
        <v>0.8899999999999999</v>
      </c>
      <c r="X414" s="42">
        <f>IFERROR(Table1[[#This Row],[Rates Loan (Inflated)]]/Table1[[#This Row],[Total capital cost Incl subsidies (Inflated)]],0)</f>
        <v>0.11</v>
      </c>
      <c r="Y414" s="43">
        <f>IFERROR(Table1[[#This Row],[Subsidies (Uninflated)]]/Table1[[#This Row],[Total capital cost Incl subsidies (Inflated)]],0)</f>
        <v>0</v>
      </c>
      <c r="Z414" s="10"/>
    </row>
    <row r="415" spans="1:26" ht="23.25" x14ac:dyDescent="0.35">
      <c r="A415" s="32" t="s">
        <v>2362</v>
      </c>
      <c r="B415" s="56" t="s">
        <v>1756</v>
      </c>
      <c r="C415" s="53"/>
      <c r="D415" s="65" t="s">
        <v>544</v>
      </c>
      <c r="E415" s="65" t="s">
        <v>20</v>
      </c>
      <c r="F415" s="60" t="s">
        <v>1318</v>
      </c>
      <c r="G415" s="70">
        <v>5.4000000000000003E-3</v>
      </c>
      <c r="H415" s="34">
        <v>2006</v>
      </c>
      <c r="I415" s="33">
        <v>2020</v>
      </c>
      <c r="J415" s="65">
        <v>2031</v>
      </c>
      <c r="K415" s="35">
        <v>25</v>
      </c>
      <c r="L415" s="32">
        <v>0</v>
      </c>
      <c r="M415" s="32">
        <v>0.1</v>
      </c>
      <c r="N415" s="32">
        <v>0</v>
      </c>
      <c r="O415" s="32">
        <v>0.9</v>
      </c>
      <c r="P415" s="36">
        <v>0.88</v>
      </c>
      <c r="Q415" s="37">
        <v>0.89</v>
      </c>
      <c r="R415" s="38">
        <v>4.5900000000000004E-4</v>
      </c>
      <c r="S415" s="39">
        <v>0</v>
      </c>
      <c r="T415" s="39">
        <v>4.5900000000000004E-4</v>
      </c>
      <c r="U415" s="39">
        <v>4.0851000000000006E-4</v>
      </c>
      <c r="V415" s="40">
        <v>5.0489999999999986E-5</v>
      </c>
      <c r="W415" s="41">
        <f>IFERROR(Table1[[#This Row],[DC Capex (Inflated)]]/Table1[[#This Row],[Total capital cost Incl subsidies (Inflated)]],0)</f>
        <v>0.89</v>
      </c>
      <c r="X415" s="42">
        <f>IFERROR(Table1[[#This Row],[Rates Loan (Inflated)]]/Table1[[#This Row],[Total capital cost Incl subsidies (Inflated)]],0)</f>
        <v>0.10999999999999996</v>
      </c>
      <c r="Y415" s="43">
        <f>IFERROR(Table1[[#This Row],[Subsidies (Uninflated)]]/Table1[[#This Row],[Total capital cost Incl subsidies (Inflated)]],0)</f>
        <v>0</v>
      </c>
      <c r="Z415" s="10"/>
    </row>
    <row r="416" spans="1:26" ht="23.25" x14ac:dyDescent="0.35">
      <c r="A416" s="32" t="s">
        <v>1368</v>
      </c>
      <c r="B416" s="56" t="s">
        <v>1930</v>
      </c>
      <c r="C416" s="53"/>
      <c r="D416" s="65" t="s">
        <v>544</v>
      </c>
      <c r="E416" s="65" t="s">
        <v>20</v>
      </c>
      <c r="F416" s="60" t="s">
        <v>1318</v>
      </c>
      <c r="G416" s="70">
        <v>5.4000000000000003E-3</v>
      </c>
      <c r="H416" s="34">
        <v>2006</v>
      </c>
      <c r="I416" s="33">
        <v>2019</v>
      </c>
      <c r="J416" s="65">
        <v>2031</v>
      </c>
      <c r="K416" s="35">
        <v>20</v>
      </c>
      <c r="L416" s="32">
        <v>0</v>
      </c>
      <c r="M416" s="32">
        <v>0.1</v>
      </c>
      <c r="N416" s="32">
        <v>0</v>
      </c>
      <c r="O416" s="32">
        <v>0.9</v>
      </c>
      <c r="P416" s="36">
        <v>0.88</v>
      </c>
      <c r="Q416" s="37">
        <v>0.89</v>
      </c>
      <c r="R416" s="38">
        <v>0.14927220000000002</v>
      </c>
      <c r="S416" s="39">
        <v>0</v>
      </c>
      <c r="T416" s="39">
        <v>0.14927220000000002</v>
      </c>
      <c r="U416" s="39">
        <v>0.13285225800000003</v>
      </c>
      <c r="V416" s="40">
        <v>1.6419941999999993E-2</v>
      </c>
      <c r="W416" s="41">
        <f>IFERROR(Table1[[#This Row],[DC Capex (Inflated)]]/Table1[[#This Row],[Total capital cost Incl subsidies (Inflated)]],0)</f>
        <v>0.89</v>
      </c>
      <c r="X416" s="42">
        <f>IFERROR(Table1[[#This Row],[Rates Loan (Inflated)]]/Table1[[#This Row],[Total capital cost Incl subsidies (Inflated)]],0)</f>
        <v>0.10999999999999993</v>
      </c>
      <c r="Y416" s="43">
        <f>IFERROR(Table1[[#This Row],[Subsidies (Uninflated)]]/Table1[[#This Row],[Total capital cost Incl subsidies (Inflated)]],0)</f>
        <v>0</v>
      </c>
      <c r="Z416" s="10"/>
    </row>
    <row r="417" spans="1:26" ht="23.25" x14ac:dyDescent="0.35">
      <c r="A417" s="32" t="s">
        <v>2363</v>
      </c>
      <c r="B417" s="56" t="s">
        <v>1760</v>
      </c>
      <c r="C417" s="53"/>
      <c r="D417" s="65" t="s">
        <v>544</v>
      </c>
      <c r="E417" s="65" t="s">
        <v>20</v>
      </c>
      <c r="F417" s="60" t="s">
        <v>1318</v>
      </c>
      <c r="G417" s="70">
        <v>5.4000000000000003E-3</v>
      </c>
      <c r="H417" s="34">
        <v>2006</v>
      </c>
      <c r="I417" s="33">
        <v>2019</v>
      </c>
      <c r="J417" s="65">
        <v>2031</v>
      </c>
      <c r="K417" s="35">
        <v>25</v>
      </c>
      <c r="L417" s="32">
        <v>0</v>
      </c>
      <c r="M417" s="32">
        <v>0.1</v>
      </c>
      <c r="N417" s="32">
        <v>0</v>
      </c>
      <c r="O417" s="32">
        <v>0.9</v>
      </c>
      <c r="P417" s="36">
        <v>0.88</v>
      </c>
      <c r="Q417" s="37">
        <v>0.89</v>
      </c>
      <c r="R417" s="38">
        <v>3.0626150220000001</v>
      </c>
      <c r="S417" s="39">
        <v>0</v>
      </c>
      <c r="T417" s="39">
        <v>3.0626150220000001</v>
      </c>
      <c r="U417" s="39">
        <v>2.7257273695800004</v>
      </c>
      <c r="V417" s="40">
        <v>0.33688765241999996</v>
      </c>
      <c r="W417" s="41">
        <f>IFERROR(Table1[[#This Row],[DC Capex (Inflated)]]/Table1[[#This Row],[Total capital cost Incl subsidies (Inflated)]],0)</f>
        <v>0.89000000000000012</v>
      </c>
      <c r="X417" s="42">
        <f>IFERROR(Table1[[#This Row],[Rates Loan (Inflated)]]/Table1[[#This Row],[Total capital cost Incl subsidies (Inflated)]],0)</f>
        <v>0.10999999999999999</v>
      </c>
      <c r="Y417" s="43">
        <f>IFERROR(Table1[[#This Row],[Subsidies (Uninflated)]]/Table1[[#This Row],[Total capital cost Incl subsidies (Inflated)]],0)</f>
        <v>0</v>
      </c>
      <c r="Z417" s="10"/>
    </row>
    <row r="418" spans="1:26" ht="23.25" x14ac:dyDescent="0.35">
      <c r="A418" s="32" t="s">
        <v>964</v>
      </c>
      <c r="B418" s="56" t="s">
        <v>769</v>
      </c>
      <c r="C418" s="53" t="s">
        <v>39</v>
      </c>
      <c r="D418" s="65" t="s">
        <v>36</v>
      </c>
      <c r="E418" s="65" t="s">
        <v>20</v>
      </c>
      <c r="F418" s="60" t="s">
        <v>55</v>
      </c>
      <c r="G418" s="70">
        <v>1</v>
      </c>
      <c r="H418" s="34">
        <v>2006</v>
      </c>
      <c r="I418" s="33">
        <v>2002</v>
      </c>
      <c r="J418" s="65">
        <v>2031</v>
      </c>
      <c r="K418" s="35">
        <v>30</v>
      </c>
      <c r="L418" s="32">
        <v>0</v>
      </c>
      <c r="M418" s="32">
        <v>0.505</v>
      </c>
      <c r="N418" s="32">
        <v>0.05</v>
      </c>
      <c r="O418" s="32">
        <v>0.4449999999999999</v>
      </c>
      <c r="P418" s="36">
        <v>0.125</v>
      </c>
      <c r="Q418" s="37">
        <v>0.28499999999999998</v>
      </c>
      <c r="R418" s="38">
        <v>1447.2819999999997</v>
      </c>
      <c r="S418" s="39">
        <v>55</v>
      </c>
      <c r="T418" s="39">
        <v>1392.2819999999997</v>
      </c>
      <c r="U418" s="39">
        <v>396.80036999999982</v>
      </c>
      <c r="V418" s="40">
        <v>995.48162999999977</v>
      </c>
      <c r="W418" s="41">
        <f>IFERROR(Table1[[#This Row],[DC Capex (Inflated)]]/Table1[[#This Row],[Total capital cost Incl subsidies (Inflated)]],0)</f>
        <v>0.27416935331193221</v>
      </c>
      <c r="X418" s="42">
        <f>IFERROR(Table1[[#This Row],[Rates Loan (Inflated)]]/Table1[[#This Row],[Total capital cost Incl subsidies (Inflated)]],0)</f>
        <v>0.68782837760712834</v>
      </c>
      <c r="Y418" s="43">
        <f>IFERROR(Table1[[#This Row],[Subsidies (Uninflated)]]/Table1[[#This Row],[Total capital cost Incl subsidies (Inflated)]],0)</f>
        <v>3.8002269080939316E-2</v>
      </c>
      <c r="Z418" s="10"/>
    </row>
    <row r="419" spans="1:26" ht="23.25" x14ac:dyDescent="0.35">
      <c r="A419" s="32" t="s">
        <v>658</v>
      </c>
      <c r="B419" s="56" t="s">
        <v>656</v>
      </c>
      <c r="C419" s="53" t="s">
        <v>710</v>
      </c>
      <c r="D419" s="65" t="s">
        <v>36</v>
      </c>
      <c r="E419" s="65" t="s">
        <v>20</v>
      </c>
      <c r="F419" s="60" t="s">
        <v>55</v>
      </c>
      <c r="G419" s="70">
        <v>1</v>
      </c>
      <c r="H419" s="34">
        <v>2006</v>
      </c>
      <c r="I419" s="33">
        <v>2007</v>
      </c>
      <c r="J419" s="65">
        <v>2031</v>
      </c>
      <c r="K419" s="35">
        <v>30</v>
      </c>
      <c r="L419" s="32">
        <v>0</v>
      </c>
      <c r="M419" s="32">
        <v>0.1</v>
      </c>
      <c r="N419" s="32">
        <v>0.1</v>
      </c>
      <c r="O419" s="32">
        <v>0.8</v>
      </c>
      <c r="P419" s="36">
        <v>0.125</v>
      </c>
      <c r="Q419" s="37">
        <v>0.46250000000000002</v>
      </c>
      <c r="R419" s="38">
        <v>788.87468999999999</v>
      </c>
      <c r="S419" s="39">
        <v>274</v>
      </c>
      <c r="T419" s="39">
        <v>514.87468999999999</v>
      </c>
      <c r="U419" s="39">
        <v>238.129544125</v>
      </c>
      <c r="V419" s="40">
        <v>276.74514587499999</v>
      </c>
      <c r="W419" s="41">
        <f>IFERROR(Table1[[#This Row],[DC Capex (Inflated)]]/Table1[[#This Row],[Total capital cost Incl subsidies (Inflated)]],0)</f>
        <v>0.3018597847587175</v>
      </c>
      <c r="X419" s="42">
        <f>IFERROR(Table1[[#This Row],[Rates Loan (Inflated)]]/Table1[[#This Row],[Total capital cost Incl subsidies (Inflated)]],0)</f>
        <v>0.35081002012499601</v>
      </c>
      <c r="Y419" s="43">
        <f>IFERROR(Table1[[#This Row],[Subsidies (Uninflated)]]/Table1[[#This Row],[Total capital cost Incl subsidies (Inflated)]],0)</f>
        <v>0.34733019511628649</v>
      </c>
      <c r="Z419" s="10"/>
    </row>
    <row r="420" spans="1:26" ht="23.25" x14ac:dyDescent="0.35">
      <c r="A420" s="32" t="s">
        <v>898</v>
      </c>
      <c r="B420" s="56" t="s">
        <v>899</v>
      </c>
      <c r="C420" s="53" t="s">
        <v>757</v>
      </c>
      <c r="D420" s="65" t="s">
        <v>36</v>
      </c>
      <c r="E420" s="65" t="s">
        <v>20</v>
      </c>
      <c r="F420" s="60" t="s">
        <v>55</v>
      </c>
      <c r="G420" s="70">
        <v>1</v>
      </c>
      <c r="H420" s="34">
        <v>2006</v>
      </c>
      <c r="I420" s="33">
        <v>2008</v>
      </c>
      <c r="J420" s="65">
        <v>2031</v>
      </c>
      <c r="K420" s="35">
        <v>30</v>
      </c>
      <c r="L420" s="32">
        <v>0</v>
      </c>
      <c r="M420" s="32">
        <v>0.505</v>
      </c>
      <c r="N420" s="32">
        <v>0</v>
      </c>
      <c r="O420" s="32">
        <v>0.495</v>
      </c>
      <c r="P420" s="36">
        <v>0.125</v>
      </c>
      <c r="Q420" s="37">
        <v>0.31</v>
      </c>
      <c r="R420" s="38">
        <v>359.74917999999997</v>
      </c>
      <c r="S420" s="39">
        <v>20</v>
      </c>
      <c r="T420" s="39">
        <v>339.74917999999997</v>
      </c>
      <c r="U420" s="39">
        <v>105.32224579999999</v>
      </c>
      <c r="V420" s="40">
        <v>234.42693419999995</v>
      </c>
      <c r="W420" s="41">
        <f>IFERROR(Table1[[#This Row],[DC Capex (Inflated)]]/Table1[[#This Row],[Total capital cost Incl subsidies (Inflated)]],0)</f>
        <v>0.29276577030696777</v>
      </c>
      <c r="X420" s="42">
        <f>IFERROR(Table1[[#This Row],[Rates Loan (Inflated)]]/Table1[[#This Row],[Total capital cost Incl subsidies (Inflated)]],0)</f>
        <v>0.65163994036067008</v>
      </c>
      <c r="Y420" s="43">
        <f>IFERROR(Table1[[#This Row],[Subsidies (Uninflated)]]/Table1[[#This Row],[Total capital cost Incl subsidies (Inflated)]],0)</f>
        <v>5.5594289332362067E-2</v>
      </c>
      <c r="Z420" s="10"/>
    </row>
    <row r="421" spans="1:26" ht="23.25" x14ac:dyDescent="0.35">
      <c r="A421" s="32" t="s">
        <v>778</v>
      </c>
      <c r="B421" s="56" t="s">
        <v>779</v>
      </c>
      <c r="C421" s="53" t="s">
        <v>37</v>
      </c>
      <c r="D421" s="65" t="s">
        <v>36</v>
      </c>
      <c r="E421" s="65" t="s">
        <v>20</v>
      </c>
      <c r="F421" s="60" t="s">
        <v>55</v>
      </c>
      <c r="G421" s="70">
        <v>1</v>
      </c>
      <c r="H421" s="34">
        <v>2006</v>
      </c>
      <c r="I421" s="33">
        <v>2009</v>
      </c>
      <c r="J421" s="65">
        <v>2031</v>
      </c>
      <c r="K421" s="35">
        <v>30</v>
      </c>
      <c r="L421" s="32">
        <v>0</v>
      </c>
      <c r="M421" s="32">
        <v>0.505</v>
      </c>
      <c r="N421" s="32">
        <v>0.05</v>
      </c>
      <c r="O421" s="32">
        <v>0.4449999999999999</v>
      </c>
      <c r="P421" s="36">
        <v>0.125</v>
      </c>
      <c r="Q421" s="37">
        <v>0.28499999999999998</v>
      </c>
      <c r="R421" s="38">
        <v>2714.1429900000003</v>
      </c>
      <c r="S421" s="39">
        <v>1806</v>
      </c>
      <c r="T421" s="39">
        <v>908.14299000000005</v>
      </c>
      <c r="U421" s="39">
        <v>258.82075214999998</v>
      </c>
      <c r="V421" s="40">
        <v>649.32223785000008</v>
      </c>
      <c r="W421" s="41">
        <f>IFERROR(Table1[[#This Row],[DC Capex (Inflated)]]/Table1[[#This Row],[Total capital cost Incl subsidies (Inflated)]],0)</f>
        <v>9.5360028231231825E-2</v>
      </c>
      <c r="X421" s="42">
        <f>IFERROR(Table1[[#This Row],[Rates Loan (Inflated)]]/Table1[[#This Row],[Total capital cost Incl subsidies (Inflated)]],0)</f>
        <v>0.23923656205379218</v>
      </c>
      <c r="Y421" s="43">
        <f>IFERROR(Table1[[#This Row],[Subsidies (Uninflated)]]/Table1[[#This Row],[Total capital cost Incl subsidies (Inflated)]],0)</f>
        <v>0.66540340971497591</v>
      </c>
      <c r="Z421" s="10"/>
    </row>
    <row r="422" spans="1:26" ht="23.25" x14ac:dyDescent="0.35">
      <c r="A422" s="32" t="s">
        <v>720</v>
      </c>
      <c r="B422" s="56" t="s">
        <v>721</v>
      </c>
      <c r="C422" s="53" t="s">
        <v>39</v>
      </c>
      <c r="D422" s="65" t="s">
        <v>36</v>
      </c>
      <c r="E422" s="65" t="s">
        <v>20</v>
      </c>
      <c r="F422" s="60" t="s">
        <v>55</v>
      </c>
      <c r="G422" s="70">
        <v>1</v>
      </c>
      <c r="H422" s="34">
        <v>2006</v>
      </c>
      <c r="I422" s="33">
        <v>2011</v>
      </c>
      <c r="J422" s="65">
        <v>2031</v>
      </c>
      <c r="K422" s="35">
        <v>30</v>
      </c>
      <c r="L422" s="32">
        <v>0</v>
      </c>
      <c r="M422" s="32">
        <v>0.505</v>
      </c>
      <c r="N422" s="32">
        <v>0.05</v>
      </c>
      <c r="O422" s="32">
        <v>0.4449999999999999</v>
      </c>
      <c r="P422" s="36">
        <v>0.125</v>
      </c>
      <c r="Q422" s="37">
        <v>0.28499999999999998</v>
      </c>
      <c r="R422" s="38">
        <v>30504.598109999999</v>
      </c>
      <c r="S422" s="39">
        <v>4608</v>
      </c>
      <c r="T422" s="39">
        <v>25896.598109999999</v>
      </c>
      <c r="U422" s="39">
        <v>7380.5304613499993</v>
      </c>
      <c r="V422" s="40">
        <v>18516.067648650002</v>
      </c>
      <c r="W422" s="41">
        <f>IFERROR(Table1[[#This Row],[DC Capex (Inflated)]]/Table1[[#This Row],[Total capital cost Incl subsidies (Inflated)]],0)</f>
        <v>0.2419481297454143</v>
      </c>
      <c r="X422" s="42">
        <f>IFERROR(Table1[[#This Row],[Rates Loan (Inflated)]]/Table1[[#This Row],[Total capital cost Incl subsidies (Inflated)]],0)</f>
        <v>0.60699267637884646</v>
      </c>
      <c r="Y422" s="43">
        <f>IFERROR(Table1[[#This Row],[Subsidies (Uninflated)]]/Table1[[#This Row],[Total capital cost Incl subsidies (Inflated)]],0)</f>
        <v>0.15105919387573929</v>
      </c>
      <c r="Z422" s="10"/>
    </row>
    <row r="423" spans="1:26" ht="46.5" x14ac:dyDescent="0.35">
      <c r="A423" s="32" t="s">
        <v>694</v>
      </c>
      <c r="B423" s="56" t="s">
        <v>695</v>
      </c>
      <c r="C423" s="53" t="s">
        <v>52</v>
      </c>
      <c r="D423" s="65" t="s">
        <v>36</v>
      </c>
      <c r="E423" s="65" t="s">
        <v>20</v>
      </c>
      <c r="F423" s="60" t="s">
        <v>55</v>
      </c>
      <c r="G423" s="70">
        <v>1</v>
      </c>
      <c r="H423" s="34">
        <v>2006</v>
      </c>
      <c r="I423" s="33">
        <v>2013</v>
      </c>
      <c r="J423" s="65">
        <v>2031</v>
      </c>
      <c r="K423" s="35">
        <v>30</v>
      </c>
      <c r="L423" s="32">
        <v>0</v>
      </c>
      <c r="M423" s="32">
        <v>0.1</v>
      </c>
      <c r="N423" s="32">
        <v>0.05</v>
      </c>
      <c r="O423" s="32">
        <v>0.85</v>
      </c>
      <c r="P423" s="36">
        <v>0.875</v>
      </c>
      <c r="Q423" s="37">
        <v>0.86250000000000004</v>
      </c>
      <c r="R423" s="38">
        <v>514.28053999999997</v>
      </c>
      <c r="S423" s="39">
        <v>150</v>
      </c>
      <c r="T423" s="39">
        <v>364.28053999999997</v>
      </c>
      <c r="U423" s="39">
        <v>314.19196575000001</v>
      </c>
      <c r="V423" s="40">
        <v>50.088574249999965</v>
      </c>
      <c r="W423" s="41">
        <f>IFERROR(Table1[[#This Row],[DC Capex (Inflated)]]/Table1[[#This Row],[Total capital cost Incl subsidies (Inflated)]],0)</f>
        <v>0.6109349689762712</v>
      </c>
      <c r="X423" s="42">
        <f>IFERROR(Table1[[#This Row],[Rates Loan (Inflated)]]/Table1[[#This Row],[Total capital cost Incl subsidies (Inflated)]],0)</f>
        <v>9.739542983679679E-2</v>
      </c>
      <c r="Y423" s="43">
        <f>IFERROR(Table1[[#This Row],[Subsidies (Uninflated)]]/Table1[[#This Row],[Total capital cost Incl subsidies (Inflated)]],0)</f>
        <v>0.29166960118693197</v>
      </c>
      <c r="Z423" s="10"/>
    </row>
    <row r="424" spans="1:26" ht="23.25" x14ac:dyDescent="0.35">
      <c r="A424" s="32" t="s">
        <v>696</v>
      </c>
      <c r="B424" s="56" t="s">
        <v>697</v>
      </c>
      <c r="C424" s="53" t="s">
        <v>39</v>
      </c>
      <c r="D424" s="65" t="s">
        <v>36</v>
      </c>
      <c r="E424" s="65" t="s">
        <v>20</v>
      </c>
      <c r="F424" s="60" t="s">
        <v>55</v>
      </c>
      <c r="G424" s="70">
        <v>1</v>
      </c>
      <c r="H424" s="34">
        <v>2006</v>
      </c>
      <c r="I424" s="33">
        <v>2013</v>
      </c>
      <c r="J424" s="65">
        <v>2031</v>
      </c>
      <c r="K424" s="35">
        <v>30</v>
      </c>
      <c r="L424" s="32">
        <v>0</v>
      </c>
      <c r="M424" s="32">
        <v>0.505</v>
      </c>
      <c r="N424" s="32">
        <v>0.05</v>
      </c>
      <c r="O424" s="32">
        <v>0.4449999999999999</v>
      </c>
      <c r="P424" s="36">
        <v>0.125</v>
      </c>
      <c r="Q424" s="37">
        <v>0.28499999999999998</v>
      </c>
      <c r="R424" s="38">
        <v>718.37554999999998</v>
      </c>
      <c r="S424" s="39">
        <v>292</v>
      </c>
      <c r="T424" s="39">
        <v>426.37554999999998</v>
      </c>
      <c r="U424" s="39">
        <v>121.51703174999999</v>
      </c>
      <c r="V424" s="40">
        <v>304.85851824999997</v>
      </c>
      <c r="W424" s="41">
        <f>IFERROR(Table1[[#This Row],[DC Capex (Inflated)]]/Table1[[#This Row],[Total capital cost Incl subsidies (Inflated)]],0)</f>
        <v>0.16915530010730459</v>
      </c>
      <c r="X424" s="42">
        <f>IFERROR(Table1[[#This Row],[Rates Loan (Inflated)]]/Table1[[#This Row],[Total capital cost Incl subsidies (Inflated)]],0)</f>
        <v>0.4243720686902554</v>
      </c>
      <c r="Y424" s="43">
        <f>IFERROR(Table1[[#This Row],[Subsidies (Uninflated)]]/Table1[[#This Row],[Total capital cost Incl subsidies (Inflated)]],0)</f>
        <v>0.40647263120244004</v>
      </c>
      <c r="Z424" s="10"/>
    </row>
    <row r="425" spans="1:26" ht="23.25" x14ac:dyDescent="0.35">
      <c r="A425" s="32" t="s">
        <v>700</v>
      </c>
      <c r="B425" s="56" t="s">
        <v>701</v>
      </c>
      <c r="C425" s="53" t="s">
        <v>39</v>
      </c>
      <c r="D425" s="65" t="s">
        <v>36</v>
      </c>
      <c r="E425" s="65" t="s">
        <v>20</v>
      </c>
      <c r="F425" s="60" t="s">
        <v>55</v>
      </c>
      <c r="G425" s="70">
        <v>1</v>
      </c>
      <c r="H425" s="34">
        <v>2006</v>
      </c>
      <c r="I425" s="33">
        <v>2013</v>
      </c>
      <c r="J425" s="65">
        <v>2031</v>
      </c>
      <c r="K425" s="35">
        <v>30</v>
      </c>
      <c r="L425" s="32">
        <v>0</v>
      </c>
      <c r="M425" s="32">
        <v>0.505</v>
      </c>
      <c r="N425" s="32">
        <v>0.05</v>
      </c>
      <c r="O425" s="32">
        <v>0.4449999999999999</v>
      </c>
      <c r="P425" s="36">
        <v>0.125</v>
      </c>
      <c r="Q425" s="37">
        <v>0.28499999999999998</v>
      </c>
      <c r="R425" s="38">
        <v>579.33971999999994</v>
      </c>
      <c r="S425" s="39">
        <v>282</v>
      </c>
      <c r="T425" s="39">
        <v>297.33972</v>
      </c>
      <c r="U425" s="39">
        <v>84.741820199999992</v>
      </c>
      <c r="V425" s="40">
        <v>212.59789980000005</v>
      </c>
      <c r="W425" s="41">
        <f>IFERROR(Table1[[#This Row],[DC Capex (Inflated)]]/Table1[[#This Row],[Total capital cost Incl subsidies (Inflated)]],0)</f>
        <v>0.14627310587301007</v>
      </c>
      <c r="X425" s="42">
        <f>IFERROR(Table1[[#This Row],[Rates Loan (Inflated)]]/Table1[[#This Row],[Total capital cost Incl subsidies (Inflated)]],0)</f>
        <v>0.36696586210246396</v>
      </c>
      <c r="Y425" s="43">
        <f>IFERROR(Table1[[#This Row],[Subsidies (Uninflated)]]/Table1[[#This Row],[Total capital cost Incl subsidies (Inflated)]],0)</f>
        <v>0.4867610320245262</v>
      </c>
      <c r="Z425" s="10"/>
    </row>
    <row r="426" spans="1:26" ht="23.25" x14ac:dyDescent="0.35">
      <c r="A426" s="32" t="s">
        <v>869</v>
      </c>
      <c r="B426" s="56" t="s">
        <v>870</v>
      </c>
      <c r="C426" s="53" t="s">
        <v>43</v>
      </c>
      <c r="D426" s="65" t="s">
        <v>36</v>
      </c>
      <c r="E426" s="65" t="s">
        <v>20</v>
      </c>
      <c r="F426" s="60" t="s">
        <v>55</v>
      </c>
      <c r="G426" s="70">
        <v>1</v>
      </c>
      <c r="H426" s="34">
        <v>2006</v>
      </c>
      <c r="I426" s="33">
        <v>2013</v>
      </c>
      <c r="J426" s="65">
        <v>2031</v>
      </c>
      <c r="K426" s="35">
        <v>30</v>
      </c>
      <c r="L426" s="32">
        <v>0.65</v>
      </c>
      <c r="M426" s="32">
        <v>0.30499999999999999</v>
      </c>
      <c r="N426" s="32">
        <v>0.01</v>
      </c>
      <c r="O426" s="32">
        <v>3.4999999999999976E-2</v>
      </c>
      <c r="P426" s="36">
        <v>0.63</v>
      </c>
      <c r="Q426" s="37">
        <v>0.33250000000000002</v>
      </c>
      <c r="R426" s="38">
        <v>1146.26729</v>
      </c>
      <c r="S426" s="39">
        <v>605</v>
      </c>
      <c r="T426" s="39">
        <v>541.26729</v>
      </c>
      <c r="U426" s="39">
        <v>179.97137392500002</v>
      </c>
      <c r="V426" s="40">
        <v>361.29591607499992</v>
      </c>
      <c r="W426" s="41">
        <f>IFERROR(Table1[[#This Row],[DC Capex (Inflated)]]/Table1[[#This Row],[Total capital cost Incl subsidies (Inflated)]],0)</f>
        <v>0.15700646393303261</v>
      </c>
      <c r="X426" s="42">
        <f>IFERROR(Table1[[#This Row],[Rates Loan (Inflated)]]/Table1[[#This Row],[Total capital cost Incl subsidies (Inflated)]],0)</f>
        <v>0.31519342759488489</v>
      </c>
      <c r="Y426" s="43">
        <f>IFERROR(Table1[[#This Row],[Subsidies (Uninflated)]]/Table1[[#This Row],[Total capital cost Incl subsidies (Inflated)]],0)</f>
        <v>0.52780010847208247</v>
      </c>
      <c r="Z426" s="10"/>
    </row>
    <row r="427" spans="1:26" ht="23.25" x14ac:dyDescent="0.35">
      <c r="A427" s="32" t="s">
        <v>659</v>
      </c>
      <c r="B427" s="56" t="s">
        <v>656</v>
      </c>
      <c r="C427" s="53" t="s">
        <v>657</v>
      </c>
      <c r="D427" s="65" t="s">
        <v>36</v>
      </c>
      <c r="E427" s="65" t="s">
        <v>20</v>
      </c>
      <c r="F427" s="60" t="s">
        <v>55</v>
      </c>
      <c r="G427" s="70">
        <v>0.5</v>
      </c>
      <c r="H427" s="34">
        <v>2006</v>
      </c>
      <c r="I427" s="33">
        <v>2013</v>
      </c>
      <c r="J427" s="65">
        <v>2031</v>
      </c>
      <c r="K427" s="35">
        <v>30</v>
      </c>
      <c r="L427" s="32">
        <v>0</v>
      </c>
      <c r="M427" s="32">
        <v>0.1</v>
      </c>
      <c r="N427" s="32">
        <v>0.1</v>
      </c>
      <c r="O427" s="32">
        <v>0.8</v>
      </c>
      <c r="P427" s="36">
        <v>0.125</v>
      </c>
      <c r="Q427" s="37">
        <v>0.46250000000000002</v>
      </c>
      <c r="R427" s="38">
        <v>1686.3366800000001</v>
      </c>
      <c r="S427" s="39">
        <v>159.19386500000002</v>
      </c>
      <c r="T427" s="39">
        <v>1527.1428150000002</v>
      </c>
      <c r="U427" s="39">
        <v>706.30355193750006</v>
      </c>
      <c r="V427" s="40">
        <v>820.83926306249998</v>
      </c>
      <c r="W427" s="41">
        <f>IFERROR(Table1[[#This Row],[DC Capex (Inflated)]]/Table1[[#This Row],[Total capital cost Incl subsidies (Inflated)]],0)</f>
        <v>0.41883899005120379</v>
      </c>
      <c r="X427" s="42">
        <f>IFERROR(Table1[[#This Row],[Rates Loan (Inflated)]]/Table1[[#This Row],[Total capital cost Incl subsidies (Inflated)]],0)</f>
        <v>0.48675882627572326</v>
      </c>
      <c r="Y427" s="43">
        <f>IFERROR(Table1[[#This Row],[Subsidies (Uninflated)]]/Table1[[#This Row],[Total capital cost Incl subsidies (Inflated)]],0)</f>
        <v>9.4402183673072931E-2</v>
      </c>
      <c r="Z427" s="10"/>
    </row>
    <row r="428" spans="1:26" ht="23.25" x14ac:dyDescent="0.35">
      <c r="A428" s="32" t="s">
        <v>1197</v>
      </c>
      <c r="B428" s="56" t="s">
        <v>1198</v>
      </c>
      <c r="C428" s="53" t="s">
        <v>657</v>
      </c>
      <c r="D428" s="65" t="s">
        <v>36</v>
      </c>
      <c r="E428" s="65" t="s">
        <v>20</v>
      </c>
      <c r="F428" s="60" t="s">
        <v>55</v>
      </c>
      <c r="G428" s="70">
        <v>0.5</v>
      </c>
      <c r="H428" s="34">
        <v>2008</v>
      </c>
      <c r="I428" s="33">
        <v>2015</v>
      </c>
      <c r="J428" s="65">
        <v>2031</v>
      </c>
      <c r="K428" s="35">
        <v>30</v>
      </c>
      <c r="L428" s="32">
        <v>0</v>
      </c>
      <c r="M428" s="32">
        <v>0.1</v>
      </c>
      <c r="N428" s="32">
        <v>0.1</v>
      </c>
      <c r="O428" s="32">
        <v>0.8</v>
      </c>
      <c r="P428" s="36">
        <v>0.125</v>
      </c>
      <c r="Q428" s="37">
        <v>0.46250000000000002</v>
      </c>
      <c r="R428" s="38">
        <v>527.02213500000005</v>
      </c>
      <c r="S428" s="39">
        <v>163.77349999999998</v>
      </c>
      <c r="T428" s="39">
        <v>363.24863500000004</v>
      </c>
      <c r="U428" s="39">
        <v>168.00249368750002</v>
      </c>
      <c r="V428" s="40">
        <v>195.24614131249996</v>
      </c>
      <c r="W428" s="41">
        <f>IFERROR(Table1[[#This Row],[DC Capex (Inflated)]]/Table1[[#This Row],[Total capital cost Incl subsidies (Inflated)]],0)</f>
        <v>0.31877692136687957</v>
      </c>
      <c r="X428" s="42">
        <f>IFERROR(Table1[[#This Row],[Rates Loan (Inflated)]]/Table1[[#This Row],[Total capital cost Incl subsidies (Inflated)]],0)</f>
        <v>0.37047047618313023</v>
      </c>
      <c r="Y428" s="43">
        <f>IFERROR(Table1[[#This Row],[Subsidies (Uninflated)]]/Table1[[#This Row],[Total capital cost Incl subsidies (Inflated)]],0)</f>
        <v>0.31075260244999003</v>
      </c>
      <c r="Z428" s="10"/>
    </row>
    <row r="429" spans="1:26" ht="23.25" x14ac:dyDescent="0.35">
      <c r="A429" s="32" t="s">
        <v>1202</v>
      </c>
      <c r="B429" s="56" t="s">
        <v>1198</v>
      </c>
      <c r="C429" s="53" t="s">
        <v>674</v>
      </c>
      <c r="D429" s="65" t="s">
        <v>36</v>
      </c>
      <c r="E429" s="65" t="s">
        <v>20</v>
      </c>
      <c r="F429" s="60" t="s">
        <v>55</v>
      </c>
      <c r="G429" s="70">
        <v>0.4</v>
      </c>
      <c r="H429" s="34">
        <v>2008</v>
      </c>
      <c r="I429" s="33">
        <v>2015</v>
      </c>
      <c r="J429" s="65">
        <v>2031</v>
      </c>
      <c r="K429" s="35">
        <v>30</v>
      </c>
      <c r="L429" s="32">
        <v>0</v>
      </c>
      <c r="M429" s="32">
        <v>0.1</v>
      </c>
      <c r="N429" s="32">
        <v>0.1</v>
      </c>
      <c r="O429" s="32">
        <v>0.8</v>
      </c>
      <c r="P429" s="36">
        <v>0.875</v>
      </c>
      <c r="Q429" s="37">
        <v>0.83750000000000002</v>
      </c>
      <c r="R429" s="38">
        <v>1493.3260359999999</v>
      </c>
      <c r="S429" s="39">
        <v>366.148616</v>
      </c>
      <c r="T429" s="39">
        <v>1127.17742</v>
      </c>
      <c r="U429" s="39">
        <v>944.01108924999994</v>
      </c>
      <c r="V429" s="40">
        <v>183.16633074999999</v>
      </c>
      <c r="W429" s="41">
        <f>IFERROR(Table1[[#This Row],[DC Capex (Inflated)]]/Table1[[#This Row],[Total capital cost Incl subsidies (Inflated)]],0)</f>
        <v>0.63215337206509403</v>
      </c>
      <c r="X429" s="42">
        <f>IFERROR(Table1[[#This Row],[Rates Loan (Inflated)]]/Table1[[#This Row],[Total capital cost Incl subsidies (Inflated)]],0)</f>
        <v>0.12265662443054062</v>
      </c>
      <c r="Y429" s="43">
        <f>IFERROR(Table1[[#This Row],[Subsidies (Uninflated)]]/Table1[[#This Row],[Total capital cost Incl subsidies (Inflated)]],0)</f>
        <v>0.24519000350436534</v>
      </c>
      <c r="Z429" s="10"/>
    </row>
    <row r="430" spans="1:26" ht="46.5" x14ac:dyDescent="0.35">
      <c r="A430" s="32" t="s">
        <v>711</v>
      </c>
      <c r="B430" s="56" t="s">
        <v>1187</v>
      </c>
      <c r="C430" s="53" t="s">
        <v>52</v>
      </c>
      <c r="D430" s="65" t="s">
        <v>36</v>
      </c>
      <c r="E430" s="65" t="s">
        <v>20</v>
      </c>
      <c r="F430" s="60" t="s">
        <v>55</v>
      </c>
      <c r="G430" s="70">
        <v>1</v>
      </c>
      <c r="H430" s="34">
        <v>2008</v>
      </c>
      <c r="I430" s="33">
        <v>2015</v>
      </c>
      <c r="J430" s="65">
        <v>2031</v>
      </c>
      <c r="K430" s="35">
        <v>30</v>
      </c>
      <c r="L430" s="32">
        <v>0.05</v>
      </c>
      <c r="M430" s="32">
        <v>0.1</v>
      </c>
      <c r="N430" s="32">
        <v>0.02</v>
      </c>
      <c r="O430" s="32">
        <v>0.83</v>
      </c>
      <c r="P430" s="36">
        <v>0.125</v>
      </c>
      <c r="Q430" s="37">
        <v>0.47749999999999998</v>
      </c>
      <c r="R430" s="38">
        <v>2253.7043400000002</v>
      </c>
      <c r="S430" s="39">
        <v>1162.5350000000001</v>
      </c>
      <c r="T430" s="39">
        <v>1091.1693399999999</v>
      </c>
      <c r="U430" s="39">
        <v>521.03335985000012</v>
      </c>
      <c r="V430" s="40">
        <v>570.13598015000002</v>
      </c>
      <c r="W430" s="41">
        <f>IFERROR(Table1[[#This Row],[DC Capex (Inflated)]]/Table1[[#This Row],[Total capital cost Incl subsidies (Inflated)]],0)</f>
        <v>0.23118975750386142</v>
      </c>
      <c r="X430" s="42">
        <f>IFERROR(Table1[[#This Row],[Rates Loan (Inflated)]]/Table1[[#This Row],[Total capital cost Incl subsidies (Inflated)]],0)</f>
        <v>0.25297727391783786</v>
      </c>
      <c r="Y430" s="43">
        <f>IFERROR(Table1[[#This Row],[Subsidies (Uninflated)]]/Table1[[#This Row],[Total capital cost Incl subsidies (Inflated)]],0)</f>
        <v>0.51583296857830074</v>
      </c>
      <c r="Z430" s="10"/>
    </row>
    <row r="431" spans="1:26" ht="46.5" x14ac:dyDescent="0.35">
      <c r="A431" s="32" t="s">
        <v>1251</v>
      </c>
      <c r="B431" s="56" t="s">
        <v>1252</v>
      </c>
      <c r="C431" s="53" t="s">
        <v>52</v>
      </c>
      <c r="D431" s="65" t="s">
        <v>36</v>
      </c>
      <c r="E431" s="65" t="s">
        <v>20</v>
      </c>
      <c r="F431" s="60" t="s">
        <v>55</v>
      </c>
      <c r="G431" s="70">
        <v>1</v>
      </c>
      <c r="H431" s="34">
        <v>2008</v>
      </c>
      <c r="I431" s="33">
        <v>2015</v>
      </c>
      <c r="J431" s="65">
        <v>2031</v>
      </c>
      <c r="K431" s="35">
        <v>30</v>
      </c>
      <c r="L431" s="32">
        <v>0</v>
      </c>
      <c r="M431" s="32">
        <v>0.70500000000000007</v>
      </c>
      <c r="N431" s="32">
        <v>0</v>
      </c>
      <c r="O431" s="32">
        <v>0.29499999999999993</v>
      </c>
      <c r="P431" s="36">
        <v>0.125</v>
      </c>
      <c r="Q431" s="37">
        <v>0.21</v>
      </c>
      <c r="R431" s="38">
        <v>434.80606999999998</v>
      </c>
      <c r="S431" s="39">
        <v>298.71689000000003</v>
      </c>
      <c r="T431" s="39">
        <v>136.08917999999994</v>
      </c>
      <c r="U431" s="39">
        <v>28.578727799999999</v>
      </c>
      <c r="V431" s="40">
        <v>107.51045220000003</v>
      </c>
      <c r="W431" s="41">
        <f>IFERROR(Table1[[#This Row],[DC Capex (Inflated)]]/Table1[[#This Row],[Total capital cost Incl subsidies (Inflated)]],0)</f>
        <v>6.572752721690385E-2</v>
      </c>
      <c r="X431" s="42">
        <f>IFERROR(Table1[[#This Row],[Rates Loan (Inflated)]]/Table1[[#This Row],[Total capital cost Incl subsidies (Inflated)]],0)</f>
        <v>0.24726069762549552</v>
      </c>
      <c r="Y431" s="43">
        <f>IFERROR(Table1[[#This Row],[Subsidies (Uninflated)]]/Table1[[#This Row],[Total capital cost Incl subsidies (Inflated)]],0)</f>
        <v>0.68701177515760081</v>
      </c>
      <c r="Z431" s="10"/>
    </row>
    <row r="432" spans="1:26" ht="46.5" x14ac:dyDescent="0.35">
      <c r="A432" s="32" t="s">
        <v>1270</v>
      </c>
      <c r="B432" s="56" t="s">
        <v>706</v>
      </c>
      <c r="C432" s="53" t="s">
        <v>674</v>
      </c>
      <c r="D432" s="65" t="s">
        <v>36</v>
      </c>
      <c r="E432" s="65" t="s">
        <v>20</v>
      </c>
      <c r="F432" s="60" t="s">
        <v>55</v>
      </c>
      <c r="G432" s="70">
        <v>0.4</v>
      </c>
      <c r="H432" s="34">
        <v>2008</v>
      </c>
      <c r="I432" s="33">
        <v>2015</v>
      </c>
      <c r="J432" s="65">
        <v>2031</v>
      </c>
      <c r="K432" s="35">
        <v>30</v>
      </c>
      <c r="L432" s="32">
        <v>0</v>
      </c>
      <c r="M432" s="32">
        <v>0.1</v>
      </c>
      <c r="N432" s="32">
        <v>0.1</v>
      </c>
      <c r="O432" s="32">
        <v>0.8</v>
      </c>
      <c r="P432" s="36">
        <v>0.875</v>
      </c>
      <c r="Q432" s="37">
        <v>0.83750000000000002</v>
      </c>
      <c r="R432" s="38">
        <v>931.95635200000004</v>
      </c>
      <c r="S432" s="39">
        <v>26.823600000000003</v>
      </c>
      <c r="T432" s="39">
        <v>905.13275199999998</v>
      </c>
      <c r="U432" s="39">
        <v>758.04867979999983</v>
      </c>
      <c r="V432" s="40">
        <v>147.08407220000004</v>
      </c>
      <c r="W432" s="41">
        <f>IFERROR(Table1[[#This Row],[DC Capex (Inflated)]]/Table1[[#This Row],[Total capital cost Incl subsidies (Inflated)]],0)</f>
        <v>0.81339504599460022</v>
      </c>
      <c r="X432" s="42">
        <f>IFERROR(Table1[[#This Row],[Rates Loan (Inflated)]]/Table1[[#This Row],[Total capital cost Incl subsidies (Inflated)]],0)</f>
        <v>0.15782291937208667</v>
      </c>
      <c r="Y432" s="43">
        <f>IFERROR(Table1[[#This Row],[Subsidies (Uninflated)]]/Table1[[#This Row],[Total capital cost Incl subsidies (Inflated)]],0)</f>
        <v>2.8782034633312959E-2</v>
      </c>
      <c r="Z432" s="10"/>
    </row>
    <row r="433" spans="1:26" ht="46.5" x14ac:dyDescent="0.35">
      <c r="A433" s="32" t="s">
        <v>712</v>
      </c>
      <c r="B433" s="56" t="s">
        <v>713</v>
      </c>
      <c r="C433" s="53" t="s">
        <v>52</v>
      </c>
      <c r="D433" s="65" t="s">
        <v>36</v>
      </c>
      <c r="E433" s="65" t="s">
        <v>20</v>
      </c>
      <c r="F433" s="60" t="s">
        <v>55</v>
      </c>
      <c r="G433" s="70">
        <v>1</v>
      </c>
      <c r="H433" s="34">
        <v>2008</v>
      </c>
      <c r="I433" s="33">
        <v>2015</v>
      </c>
      <c r="J433" s="65">
        <v>2031</v>
      </c>
      <c r="K433" s="35">
        <v>30</v>
      </c>
      <c r="L433" s="32">
        <v>0.05</v>
      </c>
      <c r="M433" s="32">
        <v>0.1</v>
      </c>
      <c r="N433" s="32">
        <v>0.02</v>
      </c>
      <c r="O433" s="32">
        <v>0.83</v>
      </c>
      <c r="P433" s="36">
        <v>0.125</v>
      </c>
      <c r="Q433" s="37">
        <v>0.47749999999999998</v>
      </c>
      <c r="R433" s="38">
        <v>10396.917519999999</v>
      </c>
      <c r="S433" s="39">
        <v>5623.9920000000002</v>
      </c>
      <c r="T433" s="39">
        <v>4772.9255199999989</v>
      </c>
      <c r="U433" s="39">
        <v>2279.0719357999992</v>
      </c>
      <c r="V433" s="40">
        <v>2493.8535842000006</v>
      </c>
      <c r="W433" s="41">
        <f>IFERROR(Table1[[#This Row],[DC Capex (Inflated)]]/Table1[[#This Row],[Total capital cost Incl subsidies (Inflated)]],0)</f>
        <v>0.2192065034098683</v>
      </c>
      <c r="X433" s="42">
        <f>IFERROR(Table1[[#This Row],[Rates Loan (Inflated)]]/Table1[[#This Row],[Total capital cost Incl subsidies (Inflated)]],0)</f>
        <v>0.23986470791969897</v>
      </c>
      <c r="Y433" s="43">
        <f>IFERROR(Table1[[#This Row],[Subsidies (Uninflated)]]/Table1[[#This Row],[Total capital cost Incl subsidies (Inflated)]],0)</f>
        <v>0.54092878867043281</v>
      </c>
      <c r="Z433" s="10"/>
    </row>
    <row r="434" spans="1:26" ht="23.25" x14ac:dyDescent="0.35">
      <c r="A434" s="32" t="s">
        <v>1266</v>
      </c>
      <c r="B434" s="56" t="s">
        <v>1267</v>
      </c>
      <c r="C434" s="53" t="s">
        <v>39</v>
      </c>
      <c r="D434" s="65" t="s">
        <v>36</v>
      </c>
      <c r="E434" s="65" t="s">
        <v>20</v>
      </c>
      <c r="F434" s="60" t="s">
        <v>55</v>
      </c>
      <c r="G434" s="70">
        <v>1</v>
      </c>
      <c r="H434" s="34">
        <v>2008</v>
      </c>
      <c r="I434" s="33">
        <v>2015</v>
      </c>
      <c r="J434" s="65">
        <v>2031</v>
      </c>
      <c r="K434" s="35">
        <v>30</v>
      </c>
      <c r="L434" s="32">
        <v>0</v>
      </c>
      <c r="M434" s="32">
        <v>0.505</v>
      </c>
      <c r="N434" s="32">
        <v>0.05</v>
      </c>
      <c r="O434" s="32">
        <v>0.4449999999999999</v>
      </c>
      <c r="P434" s="36">
        <v>0.125</v>
      </c>
      <c r="Q434" s="37">
        <v>0.28499999999999998</v>
      </c>
      <c r="R434" s="38">
        <v>11612.87334</v>
      </c>
      <c r="S434" s="39">
        <v>4800.02459</v>
      </c>
      <c r="T434" s="39">
        <v>6812.8487500000001</v>
      </c>
      <c r="U434" s="39">
        <v>1941.6618937499998</v>
      </c>
      <c r="V434" s="40">
        <v>4871.1868562500003</v>
      </c>
      <c r="W434" s="41">
        <f>IFERROR(Table1[[#This Row],[DC Capex (Inflated)]]/Table1[[#This Row],[Total capital cost Incl subsidies (Inflated)]],0)</f>
        <v>0.16719909335978342</v>
      </c>
      <c r="X434" s="42">
        <f>IFERROR(Table1[[#This Row],[Rates Loan (Inflated)]]/Table1[[#This Row],[Total capital cost Incl subsidies (Inflated)]],0)</f>
        <v>0.4194643921131409</v>
      </c>
      <c r="Y434" s="43">
        <f>IFERROR(Table1[[#This Row],[Subsidies (Uninflated)]]/Table1[[#This Row],[Total capital cost Incl subsidies (Inflated)]],0)</f>
        <v>0.4133365145270757</v>
      </c>
      <c r="Z434" s="10"/>
    </row>
    <row r="435" spans="1:26" ht="46.5" x14ac:dyDescent="0.35">
      <c r="A435" s="32" t="s">
        <v>1272</v>
      </c>
      <c r="B435" s="56" t="s">
        <v>1194</v>
      </c>
      <c r="C435" s="53" t="s">
        <v>43</v>
      </c>
      <c r="D435" s="65" t="s">
        <v>36</v>
      </c>
      <c r="E435" s="65" t="s">
        <v>20</v>
      </c>
      <c r="F435" s="60" t="s">
        <v>55</v>
      </c>
      <c r="G435" s="70">
        <v>0.4</v>
      </c>
      <c r="H435" s="34">
        <v>2008</v>
      </c>
      <c r="I435" s="33">
        <v>2015</v>
      </c>
      <c r="J435" s="65">
        <v>2031</v>
      </c>
      <c r="K435" s="35">
        <v>30</v>
      </c>
      <c r="L435" s="32">
        <v>0</v>
      </c>
      <c r="M435" s="32">
        <v>0.1</v>
      </c>
      <c r="N435" s="32">
        <v>0.1</v>
      </c>
      <c r="O435" s="32">
        <v>0.8</v>
      </c>
      <c r="P435" s="36">
        <v>0.875</v>
      </c>
      <c r="Q435" s="37">
        <v>0.83750000000000002</v>
      </c>
      <c r="R435" s="38">
        <v>1117.6889600000002</v>
      </c>
      <c r="S435" s="39">
        <v>2.6327960000000004</v>
      </c>
      <c r="T435" s="39">
        <v>1115.0561640000001</v>
      </c>
      <c r="U435" s="39">
        <v>933.8595373500001</v>
      </c>
      <c r="V435" s="40">
        <v>181.19662665000001</v>
      </c>
      <c r="W435" s="41">
        <f>IFERROR(Table1[[#This Row],[DC Capex (Inflated)]]/Table1[[#This Row],[Total capital cost Incl subsidies (Inflated)]],0)</f>
        <v>0.83552720906360201</v>
      </c>
      <c r="X435" s="42">
        <f>IFERROR(Table1[[#This Row],[Rates Loan (Inflated)]]/Table1[[#This Row],[Total capital cost Incl subsidies (Inflated)]],0)</f>
        <v>0.16211721966905712</v>
      </c>
      <c r="Y435" s="43">
        <f>IFERROR(Table1[[#This Row],[Subsidies (Uninflated)]]/Table1[[#This Row],[Total capital cost Incl subsidies (Inflated)]],0)</f>
        <v>2.3555712673407813E-3</v>
      </c>
      <c r="Z435" s="10"/>
    </row>
    <row r="436" spans="1:26" ht="23.25" x14ac:dyDescent="0.35">
      <c r="A436" s="32" t="s">
        <v>708</v>
      </c>
      <c r="B436" s="56" t="s">
        <v>709</v>
      </c>
      <c r="C436" s="53" t="s">
        <v>710</v>
      </c>
      <c r="D436" s="65" t="s">
        <v>36</v>
      </c>
      <c r="E436" s="65" t="s">
        <v>20</v>
      </c>
      <c r="F436" s="60" t="s">
        <v>55</v>
      </c>
      <c r="G436" s="70">
        <v>1</v>
      </c>
      <c r="H436" s="34">
        <v>2009</v>
      </c>
      <c r="I436" s="33">
        <v>2016</v>
      </c>
      <c r="J436" s="65">
        <v>2031</v>
      </c>
      <c r="K436" s="35">
        <v>30</v>
      </c>
      <c r="L436" s="32">
        <v>0.05</v>
      </c>
      <c r="M436" s="32">
        <v>0.1</v>
      </c>
      <c r="N436" s="32">
        <v>0.02</v>
      </c>
      <c r="O436" s="32">
        <v>0.83</v>
      </c>
      <c r="P436" s="36">
        <v>0.125</v>
      </c>
      <c r="Q436" s="37">
        <v>0.47749999999999998</v>
      </c>
      <c r="R436" s="38">
        <v>719.22394999999995</v>
      </c>
      <c r="S436" s="39">
        <v>366.80399999999997</v>
      </c>
      <c r="T436" s="39">
        <v>352.41994999999997</v>
      </c>
      <c r="U436" s="39">
        <v>168.28052612499997</v>
      </c>
      <c r="V436" s="40">
        <v>184.13942387499998</v>
      </c>
      <c r="W436" s="41">
        <f>IFERROR(Table1[[#This Row],[DC Capex (Inflated)]]/Table1[[#This Row],[Total capital cost Incl subsidies (Inflated)]],0)</f>
        <v>0.23397514240870312</v>
      </c>
      <c r="X436" s="42">
        <f>IFERROR(Table1[[#This Row],[Rates Loan (Inflated)]]/Table1[[#This Row],[Total capital cost Incl subsidies (Inflated)]],0)</f>
        <v>0.25602515582941865</v>
      </c>
      <c r="Y436" s="43">
        <f>IFERROR(Table1[[#This Row],[Subsidies (Uninflated)]]/Table1[[#This Row],[Total capital cost Incl subsidies (Inflated)]],0)</f>
        <v>0.50999970176187825</v>
      </c>
      <c r="Z436" s="10"/>
    </row>
    <row r="437" spans="1:26" ht="23.25" x14ac:dyDescent="0.35">
      <c r="A437" s="32" t="s">
        <v>760</v>
      </c>
      <c r="B437" s="56" t="s">
        <v>761</v>
      </c>
      <c r="C437" s="53" t="s">
        <v>757</v>
      </c>
      <c r="D437" s="65" t="s">
        <v>36</v>
      </c>
      <c r="E437" s="65" t="s">
        <v>20</v>
      </c>
      <c r="F437" s="60" t="s">
        <v>55</v>
      </c>
      <c r="G437" s="70">
        <v>1</v>
      </c>
      <c r="H437" s="34">
        <v>2006</v>
      </c>
      <c r="I437" s="33">
        <v>2011</v>
      </c>
      <c r="J437" s="65">
        <v>2031</v>
      </c>
      <c r="K437" s="35">
        <v>30</v>
      </c>
      <c r="L437" s="32">
        <v>0</v>
      </c>
      <c r="M437" s="32">
        <v>0.505</v>
      </c>
      <c r="N437" s="32">
        <v>0</v>
      </c>
      <c r="O437" s="32">
        <v>0.495</v>
      </c>
      <c r="P437" s="36">
        <v>0.125</v>
      </c>
      <c r="Q437" s="37">
        <v>0.31</v>
      </c>
      <c r="R437" s="38">
        <v>1726.92517</v>
      </c>
      <c r="S437" s="39">
        <v>0</v>
      </c>
      <c r="T437" s="39">
        <v>1726.92517</v>
      </c>
      <c r="U437" s="39">
        <v>535.34680270000001</v>
      </c>
      <c r="V437" s="40">
        <v>1191.5783673000001</v>
      </c>
      <c r="W437" s="41">
        <f>IFERROR(Table1[[#This Row],[DC Capex (Inflated)]]/Table1[[#This Row],[Total capital cost Incl subsidies (Inflated)]],0)</f>
        <v>0.31</v>
      </c>
      <c r="X437" s="42">
        <f>IFERROR(Table1[[#This Row],[Rates Loan (Inflated)]]/Table1[[#This Row],[Total capital cost Incl subsidies (Inflated)]],0)</f>
        <v>0.69000000000000006</v>
      </c>
      <c r="Y437" s="43">
        <f>IFERROR(Table1[[#This Row],[Subsidies (Uninflated)]]/Table1[[#This Row],[Total capital cost Incl subsidies (Inflated)]],0)</f>
        <v>0</v>
      </c>
      <c r="Z437" s="10"/>
    </row>
    <row r="438" spans="1:26" ht="23.25" x14ac:dyDescent="0.35">
      <c r="A438" s="32" t="s">
        <v>918</v>
      </c>
      <c r="B438" s="56" t="s">
        <v>919</v>
      </c>
      <c r="C438" s="53" t="s">
        <v>757</v>
      </c>
      <c r="D438" s="65" t="s">
        <v>36</v>
      </c>
      <c r="E438" s="65" t="s">
        <v>20</v>
      </c>
      <c r="F438" s="60" t="s">
        <v>55</v>
      </c>
      <c r="G438" s="70">
        <v>1</v>
      </c>
      <c r="H438" s="34">
        <v>2006</v>
      </c>
      <c r="I438" s="33">
        <v>2009</v>
      </c>
      <c r="J438" s="65">
        <v>2031</v>
      </c>
      <c r="K438" s="35">
        <v>30</v>
      </c>
      <c r="L438" s="32">
        <v>0</v>
      </c>
      <c r="M438" s="32">
        <v>0.505</v>
      </c>
      <c r="N438" s="32">
        <v>0</v>
      </c>
      <c r="O438" s="32">
        <v>0.495</v>
      </c>
      <c r="P438" s="36">
        <v>0.125</v>
      </c>
      <c r="Q438" s="37">
        <v>0.31</v>
      </c>
      <c r="R438" s="38">
        <v>4.6703200000000002</v>
      </c>
      <c r="S438" s="39">
        <v>0</v>
      </c>
      <c r="T438" s="39">
        <v>4.6703200000000002</v>
      </c>
      <c r="U438" s="39">
        <v>1.4477992000000002</v>
      </c>
      <c r="V438" s="40">
        <v>3.2225207999999999</v>
      </c>
      <c r="W438" s="41">
        <f>IFERROR(Table1[[#This Row],[DC Capex (Inflated)]]/Table1[[#This Row],[Total capital cost Incl subsidies (Inflated)]],0)</f>
        <v>0.31</v>
      </c>
      <c r="X438" s="42">
        <f>IFERROR(Table1[[#This Row],[Rates Loan (Inflated)]]/Table1[[#This Row],[Total capital cost Incl subsidies (Inflated)]],0)</f>
        <v>0.69</v>
      </c>
      <c r="Y438" s="43">
        <f>IFERROR(Table1[[#This Row],[Subsidies (Uninflated)]]/Table1[[#This Row],[Total capital cost Incl subsidies (Inflated)]],0)</f>
        <v>0</v>
      </c>
      <c r="Z438" s="10"/>
    </row>
    <row r="439" spans="1:26" ht="23.25" x14ac:dyDescent="0.35">
      <c r="A439" s="32" t="s">
        <v>675</v>
      </c>
      <c r="B439" s="56" t="s">
        <v>842</v>
      </c>
      <c r="C439" s="53" t="s">
        <v>674</v>
      </c>
      <c r="D439" s="65" t="s">
        <v>36</v>
      </c>
      <c r="E439" s="65" t="s">
        <v>20</v>
      </c>
      <c r="F439" s="60" t="s">
        <v>55</v>
      </c>
      <c r="G439" s="70">
        <v>0.4</v>
      </c>
      <c r="H439" s="34">
        <v>2006</v>
      </c>
      <c r="I439" s="33">
        <v>2005</v>
      </c>
      <c r="J439" s="65">
        <v>2031</v>
      </c>
      <c r="K439" s="35">
        <v>30</v>
      </c>
      <c r="L439" s="32">
        <v>0</v>
      </c>
      <c r="M439" s="32">
        <v>0.1</v>
      </c>
      <c r="N439" s="32">
        <v>0.1</v>
      </c>
      <c r="O439" s="32">
        <v>0.8</v>
      </c>
      <c r="P439" s="36">
        <v>0.875</v>
      </c>
      <c r="Q439" s="37">
        <v>0.83750000000000002</v>
      </c>
      <c r="R439" s="38">
        <v>13.247798400000001</v>
      </c>
      <c r="S439" s="39">
        <v>0</v>
      </c>
      <c r="T439" s="39">
        <v>13.247798400000001</v>
      </c>
      <c r="U439" s="39">
        <v>11.095031160000001</v>
      </c>
      <c r="V439" s="40">
        <v>2.1527672399999997</v>
      </c>
      <c r="W439" s="41">
        <f>IFERROR(Table1[[#This Row],[DC Capex (Inflated)]]/Table1[[#This Row],[Total capital cost Incl subsidies (Inflated)]],0)</f>
        <v>0.83750000000000002</v>
      </c>
      <c r="X439" s="42">
        <f>IFERROR(Table1[[#This Row],[Rates Loan (Inflated)]]/Table1[[#This Row],[Total capital cost Incl subsidies (Inflated)]],0)</f>
        <v>0.16249999999999998</v>
      </c>
      <c r="Y439" s="43">
        <f>IFERROR(Table1[[#This Row],[Subsidies (Uninflated)]]/Table1[[#This Row],[Total capital cost Incl subsidies (Inflated)]],0)</f>
        <v>0</v>
      </c>
      <c r="Z439" s="10"/>
    </row>
    <row r="440" spans="1:26" ht="23.25" x14ac:dyDescent="0.35">
      <c r="A440" s="32" t="s">
        <v>954</v>
      </c>
      <c r="B440" s="56" t="s">
        <v>953</v>
      </c>
      <c r="C440" s="53" t="s">
        <v>674</v>
      </c>
      <c r="D440" s="65" t="s">
        <v>36</v>
      </c>
      <c r="E440" s="65" t="s">
        <v>20</v>
      </c>
      <c r="F440" s="60" t="s">
        <v>55</v>
      </c>
      <c r="G440" s="70">
        <v>0.4</v>
      </c>
      <c r="H440" s="34">
        <v>2006</v>
      </c>
      <c r="I440" s="33">
        <v>2008</v>
      </c>
      <c r="J440" s="65">
        <v>2031</v>
      </c>
      <c r="K440" s="35">
        <v>30</v>
      </c>
      <c r="L440" s="32">
        <v>0</v>
      </c>
      <c r="M440" s="32">
        <v>0.1</v>
      </c>
      <c r="N440" s="32">
        <v>0.1</v>
      </c>
      <c r="O440" s="32">
        <v>0.8</v>
      </c>
      <c r="P440" s="36">
        <v>0.875</v>
      </c>
      <c r="Q440" s="37">
        <v>0.83750000000000002</v>
      </c>
      <c r="R440" s="38">
        <v>0.35599999999999998</v>
      </c>
      <c r="S440" s="39">
        <v>0</v>
      </c>
      <c r="T440" s="39">
        <v>0.35599999999999998</v>
      </c>
      <c r="U440" s="39">
        <v>0.29815000000000003</v>
      </c>
      <c r="V440" s="40">
        <v>5.7849999999999985E-2</v>
      </c>
      <c r="W440" s="41">
        <f>IFERROR(Table1[[#This Row],[DC Capex (Inflated)]]/Table1[[#This Row],[Total capital cost Incl subsidies (Inflated)]],0)</f>
        <v>0.83750000000000013</v>
      </c>
      <c r="X440" s="42">
        <f>IFERROR(Table1[[#This Row],[Rates Loan (Inflated)]]/Table1[[#This Row],[Total capital cost Incl subsidies (Inflated)]],0)</f>
        <v>0.16249999999999998</v>
      </c>
      <c r="Y440" s="43">
        <f>IFERROR(Table1[[#This Row],[Subsidies (Uninflated)]]/Table1[[#This Row],[Total capital cost Incl subsidies (Inflated)]],0)</f>
        <v>0</v>
      </c>
      <c r="Z440" s="10"/>
    </row>
    <row r="441" spans="1:26" ht="23.25" x14ac:dyDescent="0.35">
      <c r="A441" s="32" t="s">
        <v>851</v>
      </c>
      <c r="B441" s="56" t="s">
        <v>850</v>
      </c>
      <c r="C441" s="53" t="s">
        <v>674</v>
      </c>
      <c r="D441" s="65" t="s">
        <v>36</v>
      </c>
      <c r="E441" s="65" t="s">
        <v>20</v>
      </c>
      <c r="F441" s="60" t="s">
        <v>55</v>
      </c>
      <c r="G441" s="70">
        <v>0.4</v>
      </c>
      <c r="H441" s="34">
        <v>2006</v>
      </c>
      <c r="I441" s="33">
        <v>2008</v>
      </c>
      <c r="J441" s="65">
        <v>2031</v>
      </c>
      <c r="K441" s="35">
        <v>30</v>
      </c>
      <c r="L441" s="32">
        <v>0</v>
      </c>
      <c r="M441" s="32">
        <v>0.1</v>
      </c>
      <c r="N441" s="32">
        <v>0.1</v>
      </c>
      <c r="O441" s="32">
        <v>0.8</v>
      </c>
      <c r="P441" s="36">
        <v>0.875</v>
      </c>
      <c r="Q441" s="37">
        <v>0.83750000000000002</v>
      </c>
      <c r="R441" s="38">
        <v>1.2353999999999998</v>
      </c>
      <c r="S441" s="39">
        <v>0</v>
      </c>
      <c r="T441" s="39">
        <v>1.2353999999999998</v>
      </c>
      <c r="U441" s="39">
        <v>1.0346474999999999</v>
      </c>
      <c r="V441" s="40">
        <v>0.20075249999999997</v>
      </c>
      <c r="W441" s="41">
        <f>IFERROR(Table1[[#This Row],[DC Capex (Inflated)]]/Table1[[#This Row],[Total capital cost Incl subsidies (Inflated)]],0)</f>
        <v>0.83750000000000002</v>
      </c>
      <c r="X441" s="42">
        <f>IFERROR(Table1[[#This Row],[Rates Loan (Inflated)]]/Table1[[#This Row],[Total capital cost Incl subsidies (Inflated)]],0)</f>
        <v>0.16250000000000001</v>
      </c>
      <c r="Y441" s="43">
        <f>IFERROR(Table1[[#This Row],[Subsidies (Uninflated)]]/Table1[[#This Row],[Total capital cost Incl subsidies (Inflated)]],0)</f>
        <v>0</v>
      </c>
      <c r="Z441" s="10"/>
    </row>
    <row r="442" spans="1:26" ht="23.25" x14ac:dyDescent="0.35">
      <c r="A442" s="32" t="s">
        <v>854</v>
      </c>
      <c r="B442" s="56" t="s">
        <v>853</v>
      </c>
      <c r="C442" s="53" t="s">
        <v>674</v>
      </c>
      <c r="D442" s="65" t="s">
        <v>36</v>
      </c>
      <c r="E442" s="65" t="s">
        <v>20</v>
      </c>
      <c r="F442" s="60" t="s">
        <v>55</v>
      </c>
      <c r="G442" s="70">
        <v>0.4</v>
      </c>
      <c r="H442" s="34">
        <v>2006</v>
      </c>
      <c r="I442" s="33">
        <v>2009</v>
      </c>
      <c r="J442" s="65">
        <v>2031</v>
      </c>
      <c r="K442" s="35">
        <v>30</v>
      </c>
      <c r="L442" s="32">
        <v>0</v>
      </c>
      <c r="M442" s="32">
        <v>0.1</v>
      </c>
      <c r="N442" s="32">
        <v>0.1</v>
      </c>
      <c r="O442" s="32">
        <v>0.8</v>
      </c>
      <c r="P442" s="36">
        <v>0.875</v>
      </c>
      <c r="Q442" s="37">
        <v>0.83750000000000002</v>
      </c>
      <c r="R442" s="38">
        <v>8.28796</v>
      </c>
      <c r="S442" s="39">
        <v>0</v>
      </c>
      <c r="T442" s="39">
        <v>8.28796</v>
      </c>
      <c r="U442" s="39">
        <v>6.9411665000000005</v>
      </c>
      <c r="V442" s="40">
        <v>1.3467934999999995</v>
      </c>
      <c r="W442" s="41">
        <f>IFERROR(Table1[[#This Row],[DC Capex (Inflated)]]/Table1[[#This Row],[Total capital cost Incl subsidies (Inflated)]],0)</f>
        <v>0.83750000000000002</v>
      </c>
      <c r="X442" s="42">
        <f>IFERROR(Table1[[#This Row],[Rates Loan (Inflated)]]/Table1[[#This Row],[Total capital cost Incl subsidies (Inflated)]],0)</f>
        <v>0.16249999999999995</v>
      </c>
      <c r="Y442" s="43">
        <f>IFERROR(Table1[[#This Row],[Subsidies (Uninflated)]]/Table1[[#This Row],[Total capital cost Incl subsidies (Inflated)]],0)</f>
        <v>0</v>
      </c>
      <c r="Z442" s="10"/>
    </row>
    <row r="443" spans="1:26" ht="23.25" x14ac:dyDescent="0.35">
      <c r="A443" s="32" t="s">
        <v>951</v>
      </c>
      <c r="B443" s="56" t="s">
        <v>950</v>
      </c>
      <c r="C443" s="53" t="s">
        <v>674</v>
      </c>
      <c r="D443" s="65" t="s">
        <v>36</v>
      </c>
      <c r="E443" s="65" t="s">
        <v>20</v>
      </c>
      <c r="F443" s="60" t="s">
        <v>55</v>
      </c>
      <c r="G443" s="70">
        <v>0.4</v>
      </c>
      <c r="H443" s="34">
        <v>2006</v>
      </c>
      <c r="I443" s="33">
        <v>2009</v>
      </c>
      <c r="J443" s="65">
        <v>2031</v>
      </c>
      <c r="K443" s="35">
        <v>30</v>
      </c>
      <c r="L443" s="32">
        <v>0</v>
      </c>
      <c r="M443" s="32">
        <v>0.1</v>
      </c>
      <c r="N443" s="32">
        <v>0.1</v>
      </c>
      <c r="O443" s="32">
        <v>0.8</v>
      </c>
      <c r="P443" s="36">
        <v>0.875</v>
      </c>
      <c r="Q443" s="37">
        <v>0.83750000000000002</v>
      </c>
      <c r="R443" s="38">
        <v>0.76911200000000002</v>
      </c>
      <c r="S443" s="39">
        <v>0</v>
      </c>
      <c r="T443" s="39">
        <v>0.76911200000000002</v>
      </c>
      <c r="U443" s="39">
        <v>0.64413130000000007</v>
      </c>
      <c r="V443" s="40">
        <v>0.12498069999999994</v>
      </c>
      <c r="W443" s="41">
        <f>IFERROR(Table1[[#This Row],[DC Capex (Inflated)]]/Table1[[#This Row],[Total capital cost Incl subsidies (Inflated)]],0)</f>
        <v>0.83750000000000002</v>
      </c>
      <c r="X443" s="42">
        <f>IFERROR(Table1[[#This Row],[Rates Loan (Inflated)]]/Table1[[#This Row],[Total capital cost Incl subsidies (Inflated)]],0)</f>
        <v>0.16249999999999992</v>
      </c>
      <c r="Y443" s="43">
        <f>IFERROR(Table1[[#This Row],[Subsidies (Uninflated)]]/Table1[[#This Row],[Total capital cost Incl subsidies (Inflated)]],0)</f>
        <v>0</v>
      </c>
      <c r="Z443" s="10"/>
    </row>
    <row r="444" spans="1:26" ht="23.25" x14ac:dyDescent="0.35">
      <c r="A444" s="32" t="s">
        <v>848</v>
      </c>
      <c r="B444" s="56" t="s">
        <v>847</v>
      </c>
      <c r="C444" s="53" t="s">
        <v>674</v>
      </c>
      <c r="D444" s="65" t="s">
        <v>36</v>
      </c>
      <c r="E444" s="65" t="s">
        <v>20</v>
      </c>
      <c r="F444" s="60" t="s">
        <v>55</v>
      </c>
      <c r="G444" s="70">
        <v>0.4</v>
      </c>
      <c r="H444" s="34">
        <v>2006</v>
      </c>
      <c r="I444" s="33">
        <v>2007</v>
      </c>
      <c r="J444" s="65">
        <v>2031</v>
      </c>
      <c r="K444" s="35">
        <v>30</v>
      </c>
      <c r="L444" s="32">
        <v>0</v>
      </c>
      <c r="M444" s="32">
        <v>0.1</v>
      </c>
      <c r="N444" s="32">
        <v>0.1</v>
      </c>
      <c r="O444" s="32">
        <v>0.8</v>
      </c>
      <c r="P444" s="36">
        <v>0.875</v>
      </c>
      <c r="Q444" s="37">
        <v>0.83750000000000002</v>
      </c>
      <c r="R444" s="38">
        <v>15.55472</v>
      </c>
      <c r="S444" s="39">
        <v>0</v>
      </c>
      <c r="T444" s="39">
        <v>15.55472</v>
      </c>
      <c r="U444" s="39">
        <v>13.027077999999999</v>
      </c>
      <c r="V444" s="40">
        <v>2.5276420000000002</v>
      </c>
      <c r="W444" s="41">
        <f>IFERROR(Table1[[#This Row],[DC Capex (Inflated)]]/Table1[[#This Row],[Total capital cost Incl subsidies (Inflated)]],0)</f>
        <v>0.83750000000000002</v>
      </c>
      <c r="X444" s="42">
        <f>IFERROR(Table1[[#This Row],[Rates Loan (Inflated)]]/Table1[[#This Row],[Total capital cost Incl subsidies (Inflated)]],0)</f>
        <v>0.16250000000000001</v>
      </c>
      <c r="Y444" s="43">
        <f>IFERROR(Table1[[#This Row],[Subsidies (Uninflated)]]/Table1[[#This Row],[Total capital cost Incl subsidies (Inflated)]],0)</f>
        <v>0</v>
      </c>
      <c r="Z444" s="10"/>
    </row>
    <row r="445" spans="1:26" ht="23.25" x14ac:dyDescent="0.35">
      <c r="A445" s="32" t="s">
        <v>728</v>
      </c>
      <c r="B445" s="56" t="s">
        <v>727</v>
      </c>
      <c r="C445" s="53" t="s">
        <v>674</v>
      </c>
      <c r="D445" s="65" t="s">
        <v>36</v>
      </c>
      <c r="E445" s="65" t="s">
        <v>20</v>
      </c>
      <c r="F445" s="60" t="s">
        <v>55</v>
      </c>
      <c r="G445" s="70">
        <v>0.4</v>
      </c>
      <c r="H445" s="34">
        <v>2006</v>
      </c>
      <c r="I445" s="33">
        <v>2007</v>
      </c>
      <c r="J445" s="65">
        <v>2031</v>
      </c>
      <c r="K445" s="35">
        <v>30</v>
      </c>
      <c r="L445" s="32">
        <v>0</v>
      </c>
      <c r="M445" s="32">
        <v>0.1</v>
      </c>
      <c r="N445" s="32">
        <v>0.1</v>
      </c>
      <c r="O445" s="32">
        <v>0.8</v>
      </c>
      <c r="P445" s="36">
        <v>0.875</v>
      </c>
      <c r="Q445" s="37">
        <v>0.83750000000000002</v>
      </c>
      <c r="R445" s="38">
        <v>556.87701119999997</v>
      </c>
      <c r="S445" s="39">
        <v>0</v>
      </c>
      <c r="T445" s="39">
        <v>556.87701119999997</v>
      </c>
      <c r="U445" s="39">
        <v>466.38449688000009</v>
      </c>
      <c r="V445" s="40">
        <v>90.492514319999984</v>
      </c>
      <c r="W445" s="41">
        <f>IFERROR(Table1[[#This Row],[DC Capex (Inflated)]]/Table1[[#This Row],[Total capital cost Incl subsidies (Inflated)]],0)</f>
        <v>0.83750000000000024</v>
      </c>
      <c r="X445" s="42">
        <f>IFERROR(Table1[[#This Row],[Rates Loan (Inflated)]]/Table1[[#This Row],[Total capital cost Incl subsidies (Inflated)]],0)</f>
        <v>0.16249999999999998</v>
      </c>
      <c r="Y445" s="43">
        <f>IFERROR(Table1[[#This Row],[Subsidies (Uninflated)]]/Table1[[#This Row],[Total capital cost Incl subsidies (Inflated)]],0)</f>
        <v>0</v>
      </c>
      <c r="Z445" s="10"/>
    </row>
    <row r="446" spans="1:26" ht="23.25" x14ac:dyDescent="0.35">
      <c r="A446" s="32" t="s">
        <v>845</v>
      </c>
      <c r="B446" s="56" t="s">
        <v>844</v>
      </c>
      <c r="C446" s="53" t="s">
        <v>674</v>
      </c>
      <c r="D446" s="65" t="s">
        <v>36</v>
      </c>
      <c r="E446" s="65" t="s">
        <v>20</v>
      </c>
      <c r="F446" s="60" t="s">
        <v>55</v>
      </c>
      <c r="G446" s="70">
        <v>0.4</v>
      </c>
      <c r="H446" s="34">
        <v>2006</v>
      </c>
      <c r="I446" s="33">
        <v>2007</v>
      </c>
      <c r="J446" s="65">
        <v>2031</v>
      </c>
      <c r="K446" s="35">
        <v>30</v>
      </c>
      <c r="L446" s="32">
        <v>0</v>
      </c>
      <c r="M446" s="32">
        <v>0.1</v>
      </c>
      <c r="N446" s="32">
        <v>0.1</v>
      </c>
      <c r="O446" s="32">
        <v>0.8</v>
      </c>
      <c r="P446" s="36">
        <v>0.875</v>
      </c>
      <c r="Q446" s="37">
        <v>0.83750000000000002</v>
      </c>
      <c r="R446" s="38">
        <v>695.2276816000001</v>
      </c>
      <c r="S446" s="39">
        <v>0</v>
      </c>
      <c r="T446" s="39">
        <v>695.2276816000001</v>
      </c>
      <c r="U446" s="39">
        <v>582.25318334000008</v>
      </c>
      <c r="V446" s="40">
        <v>112.97449825999998</v>
      </c>
      <c r="W446" s="41">
        <f>IFERROR(Table1[[#This Row],[DC Capex (Inflated)]]/Table1[[#This Row],[Total capital cost Incl subsidies (Inflated)]],0)</f>
        <v>0.83750000000000002</v>
      </c>
      <c r="X446" s="42">
        <f>IFERROR(Table1[[#This Row],[Rates Loan (Inflated)]]/Table1[[#This Row],[Total capital cost Incl subsidies (Inflated)]],0)</f>
        <v>0.16249999999999995</v>
      </c>
      <c r="Y446" s="43">
        <f>IFERROR(Table1[[#This Row],[Subsidies (Uninflated)]]/Table1[[#This Row],[Total capital cost Incl subsidies (Inflated)]],0)</f>
        <v>0</v>
      </c>
      <c r="Z446" s="10"/>
    </row>
    <row r="447" spans="1:26" ht="23.25" x14ac:dyDescent="0.35">
      <c r="A447" s="32" t="s">
        <v>860</v>
      </c>
      <c r="B447" s="56" t="s">
        <v>859</v>
      </c>
      <c r="C447" s="53" t="s">
        <v>674</v>
      </c>
      <c r="D447" s="65" t="s">
        <v>36</v>
      </c>
      <c r="E447" s="65" t="s">
        <v>20</v>
      </c>
      <c r="F447" s="60" t="s">
        <v>55</v>
      </c>
      <c r="G447" s="70">
        <v>0.4</v>
      </c>
      <c r="H447" s="34">
        <v>2006</v>
      </c>
      <c r="I447" s="33">
        <v>2012</v>
      </c>
      <c r="J447" s="65">
        <v>2031</v>
      </c>
      <c r="K447" s="35">
        <v>30</v>
      </c>
      <c r="L447" s="32">
        <v>0</v>
      </c>
      <c r="M447" s="32">
        <v>0.1</v>
      </c>
      <c r="N447" s="32">
        <v>0.1</v>
      </c>
      <c r="O447" s="32">
        <v>0.8</v>
      </c>
      <c r="P447" s="36">
        <v>0.875</v>
      </c>
      <c r="Q447" s="37">
        <v>0.83750000000000002</v>
      </c>
      <c r="R447" s="38">
        <v>23.830700800000002</v>
      </c>
      <c r="S447" s="39">
        <v>0</v>
      </c>
      <c r="T447" s="39">
        <v>23.830700800000002</v>
      </c>
      <c r="U447" s="39">
        <v>19.958211920000004</v>
      </c>
      <c r="V447" s="40">
        <v>3.8724888799999988</v>
      </c>
      <c r="W447" s="41">
        <f>IFERROR(Table1[[#This Row],[DC Capex (Inflated)]]/Table1[[#This Row],[Total capital cost Incl subsidies (Inflated)]],0)</f>
        <v>0.83750000000000002</v>
      </c>
      <c r="X447" s="42">
        <f>IFERROR(Table1[[#This Row],[Rates Loan (Inflated)]]/Table1[[#This Row],[Total capital cost Incl subsidies (Inflated)]],0)</f>
        <v>0.16249999999999992</v>
      </c>
      <c r="Y447" s="43">
        <f>IFERROR(Table1[[#This Row],[Subsidies (Uninflated)]]/Table1[[#This Row],[Total capital cost Incl subsidies (Inflated)]],0)</f>
        <v>0</v>
      </c>
      <c r="Z447" s="10"/>
    </row>
    <row r="448" spans="1:26" ht="23.25" x14ac:dyDescent="0.35">
      <c r="A448" s="32" t="s">
        <v>857</v>
      </c>
      <c r="B448" s="56" t="s">
        <v>856</v>
      </c>
      <c r="C448" s="53" t="s">
        <v>674</v>
      </c>
      <c r="D448" s="65" t="s">
        <v>36</v>
      </c>
      <c r="E448" s="65" t="s">
        <v>20</v>
      </c>
      <c r="F448" s="60" t="s">
        <v>55</v>
      </c>
      <c r="G448" s="70">
        <v>0.4</v>
      </c>
      <c r="H448" s="34">
        <v>2006</v>
      </c>
      <c r="I448" s="33">
        <v>2008</v>
      </c>
      <c r="J448" s="65">
        <v>2031</v>
      </c>
      <c r="K448" s="35">
        <v>30</v>
      </c>
      <c r="L448" s="32">
        <v>0</v>
      </c>
      <c r="M448" s="32">
        <v>0.1</v>
      </c>
      <c r="N448" s="32">
        <v>0.1</v>
      </c>
      <c r="O448" s="32">
        <v>0.8</v>
      </c>
      <c r="P448" s="36">
        <v>0.875</v>
      </c>
      <c r="Q448" s="37">
        <v>0.83750000000000002</v>
      </c>
      <c r="R448" s="38">
        <v>39.569499199999996</v>
      </c>
      <c r="S448" s="39">
        <v>0</v>
      </c>
      <c r="T448" s="39">
        <v>39.569499199999996</v>
      </c>
      <c r="U448" s="39">
        <v>33.139455580000003</v>
      </c>
      <c r="V448" s="40">
        <v>6.4300436200000011</v>
      </c>
      <c r="W448" s="41">
        <f>IFERROR(Table1[[#This Row],[DC Capex (Inflated)]]/Table1[[#This Row],[Total capital cost Incl subsidies (Inflated)]],0)</f>
        <v>0.83750000000000013</v>
      </c>
      <c r="X448" s="42">
        <f>IFERROR(Table1[[#This Row],[Rates Loan (Inflated)]]/Table1[[#This Row],[Total capital cost Incl subsidies (Inflated)]],0)</f>
        <v>0.16250000000000003</v>
      </c>
      <c r="Y448" s="43">
        <f>IFERROR(Table1[[#This Row],[Subsidies (Uninflated)]]/Table1[[#This Row],[Total capital cost Incl subsidies (Inflated)]],0)</f>
        <v>0</v>
      </c>
      <c r="Z448" s="10"/>
    </row>
    <row r="449" spans="1:26" ht="23.25" x14ac:dyDescent="0.35">
      <c r="A449" s="32" t="s">
        <v>910</v>
      </c>
      <c r="B449" s="56" t="s">
        <v>911</v>
      </c>
      <c r="C449" s="53" t="s">
        <v>891</v>
      </c>
      <c r="D449" s="65" t="s">
        <v>36</v>
      </c>
      <c r="E449" s="65" t="s">
        <v>20</v>
      </c>
      <c r="F449" s="60" t="s">
        <v>55</v>
      </c>
      <c r="G449" s="70">
        <v>1</v>
      </c>
      <c r="H449" s="34">
        <v>2006</v>
      </c>
      <c r="I449" s="33">
        <v>2008</v>
      </c>
      <c r="J449" s="65">
        <v>2031</v>
      </c>
      <c r="K449" s="35">
        <v>30</v>
      </c>
      <c r="L449" s="32">
        <v>0</v>
      </c>
      <c r="M449" s="32">
        <v>0.70500000000000007</v>
      </c>
      <c r="N449" s="32">
        <v>0</v>
      </c>
      <c r="O449" s="32">
        <v>0.29499999999999993</v>
      </c>
      <c r="P449" s="36">
        <v>0.125</v>
      </c>
      <c r="Q449" s="37">
        <v>0.21</v>
      </c>
      <c r="R449" s="38">
        <v>362.98160999999999</v>
      </c>
      <c r="S449" s="39">
        <v>0</v>
      </c>
      <c r="T449" s="39">
        <v>362.98160999999999</v>
      </c>
      <c r="U449" s="39">
        <v>76.2261381</v>
      </c>
      <c r="V449" s="40">
        <v>286.75547189999997</v>
      </c>
      <c r="W449" s="41">
        <f>IFERROR(Table1[[#This Row],[DC Capex (Inflated)]]/Table1[[#This Row],[Total capital cost Incl subsidies (Inflated)]],0)</f>
        <v>0.21000000000000002</v>
      </c>
      <c r="X449" s="42">
        <f>IFERROR(Table1[[#This Row],[Rates Loan (Inflated)]]/Table1[[#This Row],[Total capital cost Incl subsidies (Inflated)]],0)</f>
        <v>0.78999999999999992</v>
      </c>
      <c r="Y449" s="43">
        <f>IFERROR(Table1[[#This Row],[Subsidies (Uninflated)]]/Table1[[#This Row],[Total capital cost Incl subsidies (Inflated)]],0)</f>
        <v>0</v>
      </c>
      <c r="Z449" s="10"/>
    </row>
    <row r="450" spans="1:26" ht="23.25" x14ac:dyDescent="0.35">
      <c r="A450" s="32" t="s">
        <v>892</v>
      </c>
      <c r="B450" s="56" t="s">
        <v>893</v>
      </c>
      <c r="C450" s="53" t="s">
        <v>891</v>
      </c>
      <c r="D450" s="65" t="s">
        <v>36</v>
      </c>
      <c r="E450" s="65" t="s">
        <v>20</v>
      </c>
      <c r="F450" s="60" t="s">
        <v>55</v>
      </c>
      <c r="G450" s="70">
        <v>1</v>
      </c>
      <c r="H450" s="34">
        <v>2006</v>
      </c>
      <c r="I450" s="33">
        <v>2003</v>
      </c>
      <c r="J450" s="65">
        <v>2031</v>
      </c>
      <c r="K450" s="35">
        <v>30</v>
      </c>
      <c r="L450" s="32">
        <v>0</v>
      </c>
      <c r="M450" s="32">
        <v>0.90500000000000003</v>
      </c>
      <c r="N450" s="32">
        <v>0</v>
      </c>
      <c r="O450" s="32">
        <v>9.4999999999999973E-2</v>
      </c>
      <c r="P450" s="36">
        <v>0.125</v>
      </c>
      <c r="Q450" s="37">
        <v>0.11</v>
      </c>
      <c r="R450" s="38">
        <v>75.682410000000004</v>
      </c>
      <c r="S450" s="39">
        <v>0</v>
      </c>
      <c r="T450" s="39">
        <v>75.682410000000004</v>
      </c>
      <c r="U450" s="39">
        <v>8.3250650999999998</v>
      </c>
      <c r="V450" s="40">
        <v>67.357344899999987</v>
      </c>
      <c r="W450" s="41">
        <f>IFERROR(Table1[[#This Row],[DC Capex (Inflated)]]/Table1[[#This Row],[Total capital cost Incl subsidies (Inflated)]],0)</f>
        <v>0.10999999999999999</v>
      </c>
      <c r="X450" s="42">
        <f>IFERROR(Table1[[#This Row],[Rates Loan (Inflated)]]/Table1[[#This Row],[Total capital cost Incl subsidies (Inflated)]],0)</f>
        <v>0.88999999999999979</v>
      </c>
      <c r="Y450" s="43">
        <f>IFERROR(Table1[[#This Row],[Subsidies (Uninflated)]]/Table1[[#This Row],[Total capital cost Incl subsidies (Inflated)]],0)</f>
        <v>0</v>
      </c>
      <c r="Z450" s="10"/>
    </row>
    <row r="451" spans="1:26" ht="23.25" x14ac:dyDescent="0.35">
      <c r="A451" s="32" t="s">
        <v>762</v>
      </c>
      <c r="B451" s="56" t="s">
        <v>763</v>
      </c>
      <c r="C451" s="53" t="s">
        <v>39</v>
      </c>
      <c r="D451" s="65" t="s">
        <v>36</v>
      </c>
      <c r="E451" s="65" t="s">
        <v>20</v>
      </c>
      <c r="F451" s="60" t="s">
        <v>55</v>
      </c>
      <c r="G451" s="70">
        <v>1</v>
      </c>
      <c r="H451" s="34">
        <v>2006</v>
      </c>
      <c r="I451" s="33">
        <v>2001</v>
      </c>
      <c r="J451" s="65">
        <v>2031</v>
      </c>
      <c r="K451" s="35">
        <v>30</v>
      </c>
      <c r="L451" s="32">
        <v>0</v>
      </c>
      <c r="M451" s="32">
        <v>0.505</v>
      </c>
      <c r="N451" s="32">
        <v>0.2</v>
      </c>
      <c r="O451" s="32">
        <v>0.29500000000000004</v>
      </c>
      <c r="P451" s="36">
        <v>0.125</v>
      </c>
      <c r="Q451" s="37">
        <v>0.21</v>
      </c>
      <c r="R451" s="38">
        <v>1787.38735</v>
      </c>
      <c r="S451" s="39">
        <v>0</v>
      </c>
      <c r="T451" s="39">
        <v>1787.38735</v>
      </c>
      <c r="U451" s="39">
        <v>375.35134349999998</v>
      </c>
      <c r="V451" s="40">
        <v>1412.0360065</v>
      </c>
      <c r="W451" s="41">
        <f>IFERROR(Table1[[#This Row],[DC Capex (Inflated)]]/Table1[[#This Row],[Total capital cost Incl subsidies (Inflated)]],0)</f>
        <v>0.21</v>
      </c>
      <c r="X451" s="42">
        <f>IFERROR(Table1[[#This Row],[Rates Loan (Inflated)]]/Table1[[#This Row],[Total capital cost Incl subsidies (Inflated)]],0)</f>
        <v>0.79</v>
      </c>
      <c r="Y451" s="43">
        <f>IFERROR(Table1[[#This Row],[Subsidies (Uninflated)]]/Table1[[#This Row],[Total capital cost Incl subsidies (Inflated)]],0)</f>
        <v>0</v>
      </c>
      <c r="Z451" s="10"/>
    </row>
    <row r="452" spans="1:26" ht="23.25" x14ac:dyDescent="0.35">
      <c r="A452" s="32" t="s">
        <v>912</v>
      </c>
      <c r="B452" s="56" t="s">
        <v>913</v>
      </c>
      <c r="C452" s="53" t="s">
        <v>757</v>
      </c>
      <c r="D452" s="65" t="s">
        <v>36</v>
      </c>
      <c r="E452" s="65" t="s">
        <v>20</v>
      </c>
      <c r="F452" s="60" t="s">
        <v>55</v>
      </c>
      <c r="G452" s="70">
        <v>1</v>
      </c>
      <c r="H452" s="34">
        <v>2006</v>
      </c>
      <c r="I452" s="33">
        <v>2006</v>
      </c>
      <c r="J452" s="65">
        <v>2031</v>
      </c>
      <c r="K452" s="35">
        <v>30</v>
      </c>
      <c r="L452" s="32">
        <v>0</v>
      </c>
      <c r="M452" s="32">
        <v>0.505</v>
      </c>
      <c r="N452" s="32">
        <v>0</v>
      </c>
      <c r="O452" s="32">
        <v>0.495</v>
      </c>
      <c r="P452" s="36">
        <v>0.125</v>
      </c>
      <c r="Q452" s="37">
        <v>0.31</v>
      </c>
      <c r="R452" s="38">
        <v>114.54256000000001</v>
      </c>
      <c r="S452" s="39">
        <v>0</v>
      </c>
      <c r="T452" s="39">
        <v>114.54256000000001</v>
      </c>
      <c r="U452" s="39">
        <v>35.508193599999998</v>
      </c>
      <c r="V452" s="40">
        <v>79.034366399999996</v>
      </c>
      <c r="W452" s="41">
        <f>IFERROR(Table1[[#This Row],[DC Capex (Inflated)]]/Table1[[#This Row],[Total capital cost Incl subsidies (Inflated)]],0)</f>
        <v>0.30999999999999994</v>
      </c>
      <c r="X452" s="42">
        <f>IFERROR(Table1[[#This Row],[Rates Loan (Inflated)]]/Table1[[#This Row],[Total capital cost Incl subsidies (Inflated)]],0)</f>
        <v>0.69</v>
      </c>
      <c r="Y452" s="43">
        <f>IFERROR(Table1[[#This Row],[Subsidies (Uninflated)]]/Table1[[#This Row],[Total capital cost Incl subsidies (Inflated)]],0)</f>
        <v>0</v>
      </c>
      <c r="Z452" s="10"/>
    </row>
    <row r="453" spans="1:26" ht="23.25" x14ac:dyDescent="0.35">
      <c r="A453" s="32" t="s">
        <v>758</v>
      </c>
      <c r="B453" s="56" t="s">
        <v>759</v>
      </c>
      <c r="C453" s="53" t="s">
        <v>757</v>
      </c>
      <c r="D453" s="65" t="s">
        <v>36</v>
      </c>
      <c r="E453" s="65" t="s">
        <v>20</v>
      </c>
      <c r="F453" s="60" t="s">
        <v>55</v>
      </c>
      <c r="G453" s="70">
        <v>1</v>
      </c>
      <c r="H453" s="34">
        <v>2006</v>
      </c>
      <c r="I453" s="33">
        <v>2006</v>
      </c>
      <c r="J453" s="65">
        <v>2031</v>
      </c>
      <c r="K453" s="35">
        <v>30</v>
      </c>
      <c r="L453" s="32">
        <v>0</v>
      </c>
      <c r="M453" s="32">
        <v>0.505</v>
      </c>
      <c r="N453" s="32">
        <v>0</v>
      </c>
      <c r="O453" s="32">
        <v>0.495</v>
      </c>
      <c r="P453" s="36">
        <v>0.125</v>
      </c>
      <c r="Q453" s="37">
        <v>0.31</v>
      </c>
      <c r="R453" s="38">
        <v>31.311170000000001</v>
      </c>
      <c r="S453" s="39">
        <v>0</v>
      </c>
      <c r="T453" s="39">
        <v>31.311170000000001</v>
      </c>
      <c r="U453" s="39">
        <v>9.7064626999999994</v>
      </c>
      <c r="V453" s="40">
        <v>21.604707300000001</v>
      </c>
      <c r="W453" s="41">
        <f>IFERROR(Table1[[#This Row],[DC Capex (Inflated)]]/Table1[[#This Row],[Total capital cost Incl subsidies (Inflated)]],0)</f>
        <v>0.31</v>
      </c>
      <c r="X453" s="42">
        <f>IFERROR(Table1[[#This Row],[Rates Loan (Inflated)]]/Table1[[#This Row],[Total capital cost Incl subsidies (Inflated)]],0)</f>
        <v>0.69000000000000006</v>
      </c>
      <c r="Y453" s="43">
        <f>IFERROR(Table1[[#This Row],[Subsidies (Uninflated)]]/Table1[[#This Row],[Total capital cost Incl subsidies (Inflated)]],0)</f>
        <v>0</v>
      </c>
      <c r="Z453" s="10"/>
    </row>
    <row r="454" spans="1:26" ht="23.25" x14ac:dyDescent="0.35">
      <c r="A454" s="32" t="s">
        <v>786</v>
      </c>
      <c r="B454" s="56" t="s">
        <v>787</v>
      </c>
      <c r="C454" s="53" t="s">
        <v>757</v>
      </c>
      <c r="D454" s="65" t="s">
        <v>36</v>
      </c>
      <c r="E454" s="65" t="s">
        <v>20</v>
      </c>
      <c r="F454" s="60" t="s">
        <v>55</v>
      </c>
      <c r="G454" s="70">
        <v>1</v>
      </c>
      <c r="H454" s="34">
        <v>2006</v>
      </c>
      <c r="I454" s="33">
        <v>2008</v>
      </c>
      <c r="J454" s="65">
        <v>2031</v>
      </c>
      <c r="K454" s="35">
        <v>30</v>
      </c>
      <c r="L454" s="32">
        <v>0</v>
      </c>
      <c r="M454" s="32">
        <v>0.505</v>
      </c>
      <c r="N454" s="32">
        <v>0</v>
      </c>
      <c r="O454" s="32">
        <v>0.495</v>
      </c>
      <c r="P454" s="36">
        <v>0.125</v>
      </c>
      <c r="Q454" s="37">
        <v>0.31</v>
      </c>
      <c r="R454" s="38">
        <v>430.839</v>
      </c>
      <c r="S454" s="39">
        <v>0</v>
      </c>
      <c r="T454" s="39">
        <v>430.839</v>
      </c>
      <c r="U454" s="39">
        <v>133.56009</v>
      </c>
      <c r="V454" s="40">
        <v>297.27891000000005</v>
      </c>
      <c r="W454" s="41">
        <f>IFERROR(Table1[[#This Row],[DC Capex (Inflated)]]/Table1[[#This Row],[Total capital cost Incl subsidies (Inflated)]],0)</f>
        <v>0.31</v>
      </c>
      <c r="X454" s="42">
        <f>IFERROR(Table1[[#This Row],[Rates Loan (Inflated)]]/Table1[[#This Row],[Total capital cost Incl subsidies (Inflated)]],0)</f>
        <v>0.69000000000000017</v>
      </c>
      <c r="Y454" s="43">
        <f>IFERROR(Table1[[#This Row],[Subsidies (Uninflated)]]/Table1[[#This Row],[Total capital cost Incl subsidies (Inflated)]],0)</f>
        <v>0</v>
      </c>
      <c r="Z454" s="10"/>
    </row>
    <row r="455" spans="1:26" ht="23.25" x14ac:dyDescent="0.35">
      <c r="A455" s="32" t="s">
        <v>766</v>
      </c>
      <c r="B455" s="56" t="s">
        <v>767</v>
      </c>
      <c r="C455" s="53" t="s">
        <v>39</v>
      </c>
      <c r="D455" s="65" t="s">
        <v>36</v>
      </c>
      <c r="E455" s="65" t="s">
        <v>20</v>
      </c>
      <c r="F455" s="60" t="s">
        <v>55</v>
      </c>
      <c r="G455" s="70">
        <v>1</v>
      </c>
      <c r="H455" s="34">
        <v>2006</v>
      </c>
      <c r="I455" s="33">
        <v>2006</v>
      </c>
      <c r="J455" s="65">
        <v>2031</v>
      </c>
      <c r="K455" s="35">
        <v>30</v>
      </c>
      <c r="L455" s="32">
        <v>0</v>
      </c>
      <c r="M455" s="32">
        <v>0.505</v>
      </c>
      <c r="N455" s="32">
        <v>0.05</v>
      </c>
      <c r="O455" s="32">
        <v>0.4449999999999999</v>
      </c>
      <c r="P455" s="36">
        <v>0.125</v>
      </c>
      <c r="Q455" s="37">
        <v>0.28499999999999998</v>
      </c>
      <c r="R455" s="38">
        <v>366.36261000000002</v>
      </c>
      <c r="S455" s="39">
        <v>0</v>
      </c>
      <c r="T455" s="39">
        <v>366.36261000000002</v>
      </c>
      <c r="U455" s="39">
        <v>104.41334384999999</v>
      </c>
      <c r="V455" s="40">
        <v>261.94926615000003</v>
      </c>
      <c r="W455" s="41">
        <f>IFERROR(Table1[[#This Row],[DC Capex (Inflated)]]/Table1[[#This Row],[Total capital cost Incl subsidies (Inflated)]],0)</f>
        <v>0.28499999999999998</v>
      </c>
      <c r="X455" s="42">
        <f>IFERROR(Table1[[#This Row],[Rates Loan (Inflated)]]/Table1[[#This Row],[Total capital cost Incl subsidies (Inflated)]],0)</f>
        <v>0.71500000000000008</v>
      </c>
      <c r="Y455" s="43">
        <f>IFERROR(Table1[[#This Row],[Subsidies (Uninflated)]]/Table1[[#This Row],[Total capital cost Incl subsidies (Inflated)]],0)</f>
        <v>0</v>
      </c>
      <c r="Z455" s="10"/>
    </row>
    <row r="456" spans="1:26" ht="23.25" x14ac:dyDescent="0.35">
      <c r="A456" s="32" t="s">
        <v>768</v>
      </c>
      <c r="B456" s="56" t="s">
        <v>769</v>
      </c>
      <c r="C456" s="53" t="s">
        <v>39</v>
      </c>
      <c r="D456" s="65" t="s">
        <v>36</v>
      </c>
      <c r="E456" s="65" t="s">
        <v>20</v>
      </c>
      <c r="F456" s="60" t="s">
        <v>55</v>
      </c>
      <c r="G456" s="70">
        <v>1</v>
      </c>
      <c r="H456" s="34">
        <v>2006</v>
      </c>
      <c r="I456" s="33">
        <v>2006</v>
      </c>
      <c r="J456" s="65">
        <v>2031</v>
      </c>
      <c r="K456" s="35">
        <v>30</v>
      </c>
      <c r="L456" s="32">
        <v>0</v>
      </c>
      <c r="M456" s="32">
        <v>0.505</v>
      </c>
      <c r="N456" s="32">
        <v>0.05</v>
      </c>
      <c r="O456" s="32">
        <v>0.4449999999999999</v>
      </c>
      <c r="P456" s="36">
        <v>0.125</v>
      </c>
      <c r="Q456" s="37">
        <v>0.28499999999999998</v>
      </c>
      <c r="R456" s="38">
        <v>5864.1667700000007</v>
      </c>
      <c r="S456" s="39">
        <v>0</v>
      </c>
      <c r="T456" s="39">
        <v>5864.1667700000007</v>
      </c>
      <c r="U456" s="39">
        <v>1671.28752945</v>
      </c>
      <c r="V456" s="40">
        <v>4192.8792405499998</v>
      </c>
      <c r="W456" s="41">
        <f>IFERROR(Table1[[#This Row],[DC Capex (Inflated)]]/Table1[[#This Row],[Total capital cost Incl subsidies (Inflated)]],0)</f>
        <v>0.28499999999999998</v>
      </c>
      <c r="X456" s="42">
        <f>IFERROR(Table1[[#This Row],[Rates Loan (Inflated)]]/Table1[[#This Row],[Total capital cost Incl subsidies (Inflated)]],0)</f>
        <v>0.71499999999999986</v>
      </c>
      <c r="Y456" s="43">
        <f>IFERROR(Table1[[#This Row],[Subsidies (Uninflated)]]/Table1[[#This Row],[Total capital cost Incl subsidies (Inflated)]],0)</f>
        <v>0</v>
      </c>
      <c r="Z456" s="10"/>
    </row>
    <row r="457" spans="1:26" ht="23.25" x14ac:dyDescent="0.35">
      <c r="A457" s="32" t="s">
        <v>900</v>
      </c>
      <c r="B457" s="56" t="s">
        <v>901</v>
      </c>
      <c r="C457" s="53" t="s">
        <v>757</v>
      </c>
      <c r="D457" s="65" t="s">
        <v>36</v>
      </c>
      <c r="E457" s="65" t="s">
        <v>20</v>
      </c>
      <c r="F457" s="60" t="s">
        <v>55</v>
      </c>
      <c r="G457" s="70">
        <v>1</v>
      </c>
      <c r="H457" s="34">
        <v>2006</v>
      </c>
      <c r="I457" s="33">
        <v>2008</v>
      </c>
      <c r="J457" s="65">
        <v>2031</v>
      </c>
      <c r="K457" s="35">
        <v>30</v>
      </c>
      <c r="L457" s="32">
        <v>0</v>
      </c>
      <c r="M457" s="32">
        <v>0.505</v>
      </c>
      <c r="N457" s="32">
        <v>0</v>
      </c>
      <c r="O457" s="32">
        <v>0.495</v>
      </c>
      <c r="P457" s="36">
        <v>0.125</v>
      </c>
      <c r="Q457" s="37">
        <v>0.31</v>
      </c>
      <c r="R457" s="38">
        <v>357.56380000000001</v>
      </c>
      <c r="S457" s="39">
        <v>0</v>
      </c>
      <c r="T457" s="39">
        <v>357.56380000000001</v>
      </c>
      <c r="U457" s="39">
        <v>110.84477800000002</v>
      </c>
      <c r="V457" s="40">
        <v>246.719022</v>
      </c>
      <c r="W457" s="41">
        <f>IFERROR(Table1[[#This Row],[DC Capex (Inflated)]]/Table1[[#This Row],[Total capital cost Incl subsidies (Inflated)]],0)</f>
        <v>0.31000000000000005</v>
      </c>
      <c r="X457" s="42">
        <f>IFERROR(Table1[[#This Row],[Rates Loan (Inflated)]]/Table1[[#This Row],[Total capital cost Incl subsidies (Inflated)]],0)</f>
        <v>0.69</v>
      </c>
      <c r="Y457" s="43">
        <f>IFERROR(Table1[[#This Row],[Subsidies (Uninflated)]]/Table1[[#This Row],[Total capital cost Incl subsidies (Inflated)]],0)</f>
        <v>0</v>
      </c>
      <c r="Z457" s="10"/>
    </row>
    <row r="458" spans="1:26" ht="23.25" x14ac:dyDescent="0.35">
      <c r="A458" s="32" t="s">
        <v>794</v>
      </c>
      <c r="B458" s="56" t="s">
        <v>795</v>
      </c>
      <c r="C458" s="53" t="s">
        <v>757</v>
      </c>
      <c r="D458" s="65" t="s">
        <v>36</v>
      </c>
      <c r="E458" s="65" t="s">
        <v>20</v>
      </c>
      <c r="F458" s="60" t="s">
        <v>55</v>
      </c>
      <c r="G458" s="70">
        <v>1</v>
      </c>
      <c r="H458" s="34">
        <v>2006</v>
      </c>
      <c r="I458" s="33">
        <v>2009</v>
      </c>
      <c r="J458" s="65">
        <v>2031</v>
      </c>
      <c r="K458" s="35">
        <v>30</v>
      </c>
      <c r="L458" s="32">
        <v>0</v>
      </c>
      <c r="M458" s="32">
        <v>0.505</v>
      </c>
      <c r="N458" s="32">
        <v>0</v>
      </c>
      <c r="O458" s="32">
        <v>0.495</v>
      </c>
      <c r="P458" s="36">
        <v>0.125</v>
      </c>
      <c r="Q458" s="37">
        <v>0.31</v>
      </c>
      <c r="R458" s="38">
        <v>27.101469999999999</v>
      </c>
      <c r="S458" s="39">
        <v>0</v>
      </c>
      <c r="T458" s="39">
        <v>27.101469999999999</v>
      </c>
      <c r="U458" s="39">
        <v>8.4014556999999996</v>
      </c>
      <c r="V458" s="40">
        <v>18.700014299999999</v>
      </c>
      <c r="W458" s="41">
        <f>IFERROR(Table1[[#This Row],[DC Capex (Inflated)]]/Table1[[#This Row],[Total capital cost Incl subsidies (Inflated)]],0)</f>
        <v>0.31</v>
      </c>
      <c r="X458" s="42">
        <f>IFERROR(Table1[[#This Row],[Rates Loan (Inflated)]]/Table1[[#This Row],[Total capital cost Incl subsidies (Inflated)]],0)</f>
        <v>0.69000000000000006</v>
      </c>
      <c r="Y458" s="43">
        <f>IFERROR(Table1[[#This Row],[Subsidies (Uninflated)]]/Table1[[#This Row],[Total capital cost Incl subsidies (Inflated)]],0)</f>
        <v>0</v>
      </c>
      <c r="Z458" s="10"/>
    </row>
    <row r="459" spans="1:26" ht="23.25" x14ac:dyDescent="0.35">
      <c r="A459" s="32" t="s">
        <v>920</v>
      </c>
      <c r="B459" s="56" t="s">
        <v>921</v>
      </c>
      <c r="C459" s="53" t="s">
        <v>757</v>
      </c>
      <c r="D459" s="65" t="s">
        <v>36</v>
      </c>
      <c r="E459" s="65" t="s">
        <v>20</v>
      </c>
      <c r="F459" s="60" t="s">
        <v>55</v>
      </c>
      <c r="G459" s="70">
        <v>1</v>
      </c>
      <c r="H459" s="34">
        <v>2006</v>
      </c>
      <c r="I459" s="33">
        <v>2009</v>
      </c>
      <c r="J459" s="65">
        <v>2031</v>
      </c>
      <c r="K459" s="35">
        <v>30</v>
      </c>
      <c r="L459" s="32">
        <v>0</v>
      </c>
      <c r="M459" s="32">
        <v>0.505</v>
      </c>
      <c r="N459" s="32">
        <v>0</v>
      </c>
      <c r="O459" s="32">
        <v>0.495</v>
      </c>
      <c r="P459" s="36">
        <v>0.125</v>
      </c>
      <c r="Q459" s="37">
        <v>0.31</v>
      </c>
      <c r="R459" s="38">
        <v>4.08094</v>
      </c>
      <c r="S459" s="39">
        <v>0</v>
      </c>
      <c r="T459" s="39">
        <v>4.08094</v>
      </c>
      <c r="U459" s="39">
        <v>1.2650914</v>
      </c>
      <c r="V459" s="40">
        <v>2.8158485999999998</v>
      </c>
      <c r="W459" s="41">
        <f>IFERROR(Table1[[#This Row],[DC Capex (Inflated)]]/Table1[[#This Row],[Total capital cost Incl subsidies (Inflated)]],0)</f>
        <v>0.31</v>
      </c>
      <c r="X459" s="42">
        <f>IFERROR(Table1[[#This Row],[Rates Loan (Inflated)]]/Table1[[#This Row],[Total capital cost Incl subsidies (Inflated)]],0)</f>
        <v>0.69</v>
      </c>
      <c r="Y459" s="43">
        <f>IFERROR(Table1[[#This Row],[Subsidies (Uninflated)]]/Table1[[#This Row],[Total capital cost Incl subsidies (Inflated)]],0)</f>
        <v>0</v>
      </c>
      <c r="Z459" s="10"/>
    </row>
    <row r="460" spans="1:26" ht="23.25" x14ac:dyDescent="0.35">
      <c r="A460" s="32" t="s">
        <v>666</v>
      </c>
      <c r="B460" s="56" t="s">
        <v>665</v>
      </c>
      <c r="C460" s="53" t="s">
        <v>657</v>
      </c>
      <c r="D460" s="65" t="s">
        <v>36</v>
      </c>
      <c r="E460" s="65" t="s">
        <v>20</v>
      </c>
      <c r="F460" s="60" t="s">
        <v>55</v>
      </c>
      <c r="G460" s="70">
        <v>0.5</v>
      </c>
      <c r="H460" s="34">
        <v>2006</v>
      </c>
      <c r="I460" s="33">
        <v>2013</v>
      </c>
      <c r="J460" s="65">
        <v>2031</v>
      </c>
      <c r="K460" s="35">
        <v>30</v>
      </c>
      <c r="L460" s="32">
        <v>0</v>
      </c>
      <c r="M460" s="32">
        <v>0.1</v>
      </c>
      <c r="N460" s="32">
        <v>0.1</v>
      </c>
      <c r="O460" s="32">
        <v>0.8</v>
      </c>
      <c r="P460" s="36">
        <v>0.125</v>
      </c>
      <c r="Q460" s="37">
        <v>0.46250000000000002</v>
      </c>
      <c r="R460" s="38">
        <v>0.88231499999999996</v>
      </c>
      <c r="S460" s="39">
        <v>0</v>
      </c>
      <c r="T460" s="39">
        <v>0.88231499999999996</v>
      </c>
      <c r="U460" s="39">
        <v>0.40807068750000003</v>
      </c>
      <c r="V460" s="40">
        <v>0.47424431249999993</v>
      </c>
      <c r="W460" s="41">
        <f>IFERROR(Table1[[#This Row],[DC Capex (Inflated)]]/Table1[[#This Row],[Total capital cost Incl subsidies (Inflated)]],0)</f>
        <v>0.46250000000000008</v>
      </c>
      <c r="X460" s="42">
        <f>IFERROR(Table1[[#This Row],[Rates Loan (Inflated)]]/Table1[[#This Row],[Total capital cost Incl subsidies (Inflated)]],0)</f>
        <v>0.53749999999999998</v>
      </c>
      <c r="Y460" s="43">
        <f>IFERROR(Table1[[#This Row],[Subsidies (Uninflated)]]/Table1[[#This Row],[Total capital cost Incl subsidies (Inflated)]],0)</f>
        <v>0</v>
      </c>
      <c r="Z460" s="10"/>
    </row>
    <row r="461" spans="1:26" ht="23.25" x14ac:dyDescent="0.35">
      <c r="A461" s="32" t="s">
        <v>831</v>
      </c>
      <c r="B461" s="56" t="s">
        <v>832</v>
      </c>
      <c r="C461" s="53" t="s">
        <v>657</v>
      </c>
      <c r="D461" s="65" t="s">
        <v>36</v>
      </c>
      <c r="E461" s="65" t="s">
        <v>20</v>
      </c>
      <c r="F461" s="60" t="s">
        <v>55</v>
      </c>
      <c r="G461" s="70">
        <v>1</v>
      </c>
      <c r="H461" s="34">
        <v>2006</v>
      </c>
      <c r="I461" s="33">
        <v>2008</v>
      </c>
      <c r="J461" s="65">
        <v>2031</v>
      </c>
      <c r="K461" s="35">
        <v>30</v>
      </c>
      <c r="L461" s="32">
        <v>0</v>
      </c>
      <c r="M461" s="32">
        <v>0.505</v>
      </c>
      <c r="N461" s="32">
        <v>0.15</v>
      </c>
      <c r="O461" s="32">
        <v>0.34499999999999997</v>
      </c>
      <c r="P461" s="36">
        <v>0.125</v>
      </c>
      <c r="Q461" s="37">
        <v>0.23499999999999999</v>
      </c>
      <c r="R461" s="38">
        <v>392.92111999999997</v>
      </c>
      <c r="S461" s="39">
        <v>0</v>
      </c>
      <c r="T461" s="39">
        <v>392.92111999999997</v>
      </c>
      <c r="U461" s="39">
        <v>92.336463199999983</v>
      </c>
      <c r="V461" s="40">
        <v>300.5846568</v>
      </c>
      <c r="W461" s="41">
        <f>IFERROR(Table1[[#This Row],[DC Capex (Inflated)]]/Table1[[#This Row],[Total capital cost Incl subsidies (Inflated)]],0)</f>
        <v>0.23499999999999996</v>
      </c>
      <c r="X461" s="42">
        <f>IFERROR(Table1[[#This Row],[Rates Loan (Inflated)]]/Table1[[#This Row],[Total capital cost Incl subsidies (Inflated)]],0)</f>
        <v>0.76500000000000001</v>
      </c>
      <c r="Y461" s="43">
        <f>IFERROR(Table1[[#This Row],[Subsidies (Uninflated)]]/Table1[[#This Row],[Total capital cost Incl subsidies (Inflated)]],0)</f>
        <v>0</v>
      </c>
      <c r="Z461" s="10"/>
    </row>
    <row r="462" spans="1:26" ht="23.25" x14ac:dyDescent="0.35">
      <c r="A462" s="32" t="s">
        <v>916</v>
      </c>
      <c r="B462" s="56" t="s">
        <v>917</v>
      </c>
      <c r="C462" s="53" t="s">
        <v>757</v>
      </c>
      <c r="D462" s="65" t="s">
        <v>36</v>
      </c>
      <c r="E462" s="65" t="s">
        <v>20</v>
      </c>
      <c r="F462" s="60" t="s">
        <v>55</v>
      </c>
      <c r="G462" s="70">
        <v>1</v>
      </c>
      <c r="H462" s="34">
        <v>2006</v>
      </c>
      <c r="I462" s="33">
        <v>2008</v>
      </c>
      <c r="J462" s="65">
        <v>2031</v>
      </c>
      <c r="K462" s="35">
        <v>30</v>
      </c>
      <c r="L462" s="32">
        <v>0</v>
      </c>
      <c r="M462" s="32">
        <v>0.505</v>
      </c>
      <c r="N462" s="32">
        <v>0</v>
      </c>
      <c r="O462" s="32">
        <v>0.495</v>
      </c>
      <c r="P462" s="36">
        <v>0.125</v>
      </c>
      <c r="Q462" s="37">
        <v>0.31</v>
      </c>
      <c r="R462" s="38">
        <v>50.554000000000002</v>
      </c>
      <c r="S462" s="39">
        <v>0</v>
      </c>
      <c r="T462" s="39">
        <v>50.554000000000002</v>
      </c>
      <c r="U462" s="39">
        <v>15.671740000000002</v>
      </c>
      <c r="V462" s="40">
        <v>34.882260000000002</v>
      </c>
      <c r="W462" s="41">
        <f>IFERROR(Table1[[#This Row],[DC Capex (Inflated)]]/Table1[[#This Row],[Total capital cost Incl subsidies (Inflated)]],0)</f>
        <v>0.31</v>
      </c>
      <c r="X462" s="42">
        <f>IFERROR(Table1[[#This Row],[Rates Loan (Inflated)]]/Table1[[#This Row],[Total capital cost Incl subsidies (Inflated)]],0)</f>
        <v>0.69000000000000006</v>
      </c>
      <c r="Y462" s="43">
        <f>IFERROR(Table1[[#This Row],[Subsidies (Uninflated)]]/Table1[[#This Row],[Total capital cost Incl subsidies (Inflated)]],0)</f>
        <v>0</v>
      </c>
      <c r="Z462" s="10"/>
    </row>
    <row r="463" spans="1:26" ht="23.25" x14ac:dyDescent="0.35">
      <c r="A463" s="32" t="s">
        <v>945</v>
      </c>
      <c r="B463" s="56" t="s">
        <v>944</v>
      </c>
      <c r="C463" s="53" t="s">
        <v>43</v>
      </c>
      <c r="D463" s="65" t="s">
        <v>36</v>
      </c>
      <c r="E463" s="65" t="s">
        <v>20</v>
      </c>
      <c r="F463" s="60" t="s">
        <v>55</v>
      </c>
      <c r="G463" s="70">
        <v>0.4</v>
      </c>
      <c r="H463" s="34">
        <v>2006</v>
      </c>
      <c r="I463" s="33">
        <v>2010</v>
      </c>
      <c r="J463" s="65">
        <v>2031</v>
      </c>
      <c r="K463" s="35">
        <v>30</v>
      </c>
      <c r="L463" s="32">
        <v>0</v>
      </c>
      <c r="M463" s="32">
        <v>0.90500000000000003</v>
      </c>
      <c r="N463" s="32">
        <v>0.05</v>
      </c>
      <c r="O463" s="32">
        <v>4.4999999999999929E-2</v>
      </c>
      <c r="P463" s="36">
        <v>0.125</v>
      </c>
      <c r="Q463" s="37">
        <v>8.5000000000000006E-2</v>
      </c>
      <c r="R463" s="38">
        <v>34.739123999999997</v>
      </c>
      <c r="S463" s="39">
        <v>0</v>
      </c>
      <c r="T463" s="39">
        <v>34.739123999999997</v>
      </c>
      <c r="U463" s="39">
        <v>2.9528255400000001</v>
      </c>
      <c r="V463" s="40">
        <v>31.786298459999998</v>
      </c>
      <c r="W463" s="41">
        <f>IFERROR(Table1[[#This Row],[DC Capex (Inflated)]]/Table1[[#This Row],[Total capital cost Incl subsidies (Inflated)]],0)</f>
        <v>8.5000000000000006E-2</v>
      </c>
      <c r="X463" s="42">
        <f>IFERROR(Table1[[#This Row],[Rates Loan (Inflated)]]/Table1[[#This Row],[Total capital cost Incl subsidies (Inflated)]],0)</f>
        <v>0.91500000000000004</v>
      </c>
      <c r="Y463" s="43">
        <f>IFERROR(Table1[[#This Row],[Subsidies (Uninflated)]]/Table1[[#This Row],[Total capital cost Incl subsidies (Inflated)]],0)</f>
        <v>0</v>
      </c>
      <c r="Z463" s="10"/>
    </row>
    <row r="464" spans="1:26" ht="23.25" x14ac:dyDescent="0.35">
      <c r="A464" s="32" t="s">
        <v>837</v>
      </c>
      <c r="B464" s="56" t="s">
        <v>836</v>
      </c>
      <c r="C464" s="53" t="s">
        <v>43</v>
      </c>
      <c r="D464" s="65" t="s">
        <v>36</v>
      </c>
      <c r="E464" s="65" t="s">
        <v>20</v>
      </c>
      <c r="F464" s="60" t="s">
        <v>55</v>
      </c>
      <c r="G464" s="70">
        <v>0.4</v>
      </c>
      <c r="H464" s="34">
        <v>2006</v>
      </c>
      <c r="I464" s="33">
        <v>2007</v>
      </c>
      <c r="J464" s="65">
        <v>2031</v>
      </c>
      <c r="K464" s="35">
        <v>30</v>
      </c>
      <c r="L464" s="32">
        <v>0</v>
      </c>
      <c r="M464" s="32">
        <v>0.30499999999999999</v>
      </c>
      <c r="N464" s="32">
        <v>0.1</v>
      </c>
      <c r="O464" s="32">
        <v>0.59499999999999997</v>
      </c>
      <c r="P464" s="36">
        <v>0.875</v>
      </c>
      <c r="Q464" s="37">
        <v>0.73499999999999999</v>
      </c>
      <c r="R464" s="38">
        <v>8.4671616000000007</v>
      </c>
      <c r="S464" s="39">
        <v>0</v>
      </c>
      <c r="T464" s="39">
        <v>8.4671616000000007</v>
      </c>
      <c r="U464" s="39">
        <v>6.2233637760000002</v>
      </c>
      <c r="V464" s="40">
        <v>2.2437978240000005</v>
      </c>
      <c r="W464" s="41">
        <f>IFERROR(Table1[[#This Row],[DC Capex (Inflated)]]/Table1[[#This Row],[Total capital cost Incl subsidies (Inflated)]],0)</f>
        <v>0.73499999999999999</v>
      </c>
      <c r="X464" s="42">
        <f>IFERROR(Table1[[#This Row],[Rates Loan (Inflated)]]/Table1[[#This Row],[Total capital cost Incl subsidies (Inflated)]],0)</f>
        <v>0.26500000000000001</v>
      </c>
      <c r="Y464" s="43">
        <f>IFERROR(Table1[[#This Row],[Subsidies (Uninflated)]]/Table1[[#This Row],[Total capital cost Incl subsidies (Inflated)]],0)</f>
        <v>0</v>
      </c>
      <c r="Z464" s="10"/>
    </row>
    <row r="465" spans="1:26" ht="23.25" x14ac:dyDescent="0.35">
      <c r="A465" s="32" t="s">
        <v>863</v>
      </c>
      <c r="B465" s="56" t="s">
        <v>862</v>
      </c>
      <c r="C465" s="53" t="s">
        <v>43</v>
      </c>
      <c r="D465" s="65" t="s">
        <v>36</v>
      </c>
      <c r="E465" s="65" t="s">
        <v>20</v>
      </c>
      <c r="F465" s="60" t="s">
        <v>55</v>
      </c>
      <c r="G465" s="70">
        <v>0.4</v>
      </c>
      <c r="H465" s="34">
        <v>2006</v>
      </c>
      <c r="I465" s="33">
        <v>2009</v>
      </c>
      <c r="J465" s="65">
        <v>2031</v>
      </c>
      <c r="K465" s="35">
        <v>30</v>
      </c>
      <c r="L465" s="32">
        <v>0</v>
      </c>
      <c r="M465" s="32">
        <v>0.30499999999999999</v>
      </c>
      <c r="N465" s="32">
        <v>0.1</v>
      </c>
      <c r="O465" s="32">
        <v>0.59499999999999997</v>
      </c>
      <c r="P465" s="36">
        <v>0.875</v>
      </c>
      <c r="Q465" s="37">
        <v>0.73499999999999999</v>
      </c>
      <c r="R465" s="38">
        <v>159.72047359999999</v>
      </c>
      <c r="S465" s="39">
        <v>0</v>
      </c>
      <c r="T465" s="39">
        <v>159.72047359999999</v>
      </c>
      <c r="U465" s="39">
        <v>117.39454809600001</v>
      </c>
      <c r="V465" s="40">
        <v>42.325925504000004</v>
      </c>
      <c r="W465" s="41">
        <f>IFERROR(Table1[[#This Row],[DC Capex (Inflated)]]/Table1[[#This Row],[Total capital cost Incl subsidies (Inflated)]],0)</f>
        <v>0.7350000000000001</v>
      </c>
      <c r="X465" s="42">
        <f>IFERROR(Table1[[#This Row],[Rates Loan (Inflated)]]/Table1[[#This Row],[Total capital cost Incl subsidies (Inflated)]],0)</f>
        <v>0.26500000000000001</v>
      </c>
      <c r="Y465" s="43">
        <f>IFERROR(Table1[[#This Row],[Subsidies (Uninflated)]]/Table1[[#This Row],[Total capital cost Incl subsidies (Inflated)]],0)</f>
        <v>0</v>
      </c>
      <c r="Z465" s="10"/>
    </row>
    <row r="466" spans="1:26" ht="23.25" x14ac:dyDescent="0.35">
      <c r="A466" s="32" t="s">
        <v>959</v>
      </c>
      <c r="B466" s="56" t="s">
        <v>958</v>
      </c>
      <c r="C466" s="53" t="s">
        <v>43</v>
      </c>
      <c r="D466" s="65" t="s">
        <v>36</v>
      </c>
      <c r="E466" s="65" t="s">
        <v>20</v>
      </c>
      <c r="F466" s="60" t="s">
        <v>55</v>
      </c>
      <c r="G466" s="70">
        <v>0.4</v>
      </c>
      <c r="H466" s="34">
        <v>2006</v>
      </c>
      <c r="I466" s="33">
        <v>2003</v>
      </c>
      <c r="J466" s="65">
        <v>2031</v>
      </c>
      <c r="K466" s="35">
        <v>30</v>
      </c>
      <c r="L466" s="32">
        <v>0</v>
      </c>
      <c r="M466" s="32">
        <v>0.30499999999999999</v>
      </c>
      <c r="N466" s="32">
        <v>0.1</v>
      </c>
      <c r="O466" s="32">
        <v>0.59499999999999997</v>
      </c>
      <c r="P466" s="36">
        <v>0.875</v>
      </c>
      <c r="Q466" s="37">
        <v>0.73499999999999999</v>
      </c>
      <c r="R466" s="38">
        <v>133.76</v>
      </c>
      <c r="S466" s="39">
        <v>0</v>
      </c>
      <c r="T466" s="39">
        <v>133.76</v>
      </c>
      <c r="U466" s="39">
        <v>98.313599999999994</v>
      </c>
      <c r="V466" s="40">
        <v>35.446399999999997</v>
      </c>
      <c r="W466" s="41">
        <f>IFERROR(Table1[[#This Row],[DC Capex (Inflated)]]/Table1[[#This Row],[Total capital cost Incl subsidies (Inflated)]],0)</f>
        <v>0.73499999999999999</v>
      </c>
      <c r="X466" s="42">
        <f>IFERROR(Table1[[#This Row],[Rates Loan (Inflated)]]/Table1[[#This Row],[Total capital cost Incl subsidies (Inflated)]],0)</f>
        <v>0.26500000000000001</v>
      </c>
      <c r="Y466" s="43">
        <f>IFERROR(Table1[[#This Row],[Subsidies (Uninflated)]]/Table1[[#This Row],[Total capital cost Incl subsidies (Inflated)]],0)</f>
        <v>0</v>
      </c>
      <c r="Z466" s="10"/>
    </row>
    <row r="467" spans="1:26" ht="46.5" x14ac:dyDescent="0.35">
      <c r="A467" s="32" t="s">
        <v>704</v>
      </c>
      <c r="B467" s="56" t="s">
        <v>705</v>
      </c>
      <c r="C467" s="53" t="s">
        <v>52</v>
      </c>
      <c r="D467" s="65" t="s">
        <v>36</v>
      </c>
      <c r="E467" s="65" t="s">
        <v>20</v>
      </c>
      <c r="F467" s="60" t="s">
        <v>55</v>
      </c>
      <c r="G467" s="70">
        <v>1</v>
      </c>
      <c r="H467" s="34">
        <v>2008</v>
      </c>
      <c r="I467" s="33">
        <v>2015</v>
      </c>
      <c r="J467" s="65">
        <v>2031</v>
      </c>
      <c r="K467" s="35">
        <v>30</v>
      </c>
      <c r="L467" s="32">
        <v>0</v>
      </c>
      <c r="M467" s="32">
        <v>0.1</v>
      </c>
      <c r="N467" s="32">
        <v>0.05</v>
      </c>
      <c r="O467" s="32">
        <v>0.85</v>
      </c>
      <c r="P467" s="36">
        <v>0.875</v>
      </c>
      <c r="Q467" s="37">
        <v>0.86250000000000004</v>
      </c>
      <c r="R467" s="38">
        <v>435.39930000000004</v>
      </c>
      <c r="S467" s="39">
        <v>0</v>
      </c>
      <c r="T467" s="39">
        <v>435.39930000000004</v>
      </c>
      <c r="U467" s="39">
        <v>375.53189625000005</v>
      </c>
      <c r="V467" s="40">
        <v>59.867403749999987</v>
      </c>
      <c r="W467" s="41">
        <f>IFERROR(Table1[[#This Row],[DC Capex (Inflated)]]/Table1[[#This Row],[Total capital cost Incl subsidies (Inflated)]],0)</f>
        <v>0.86250000000000004</v>
      </c>
      <c r="X467" s="42">
        <f>IFERROR(Table1[[#This Row],[Rates Loan (Inflated)]]/Table1[[#This Row],[Total capital cost Incl subsidies (Inflated)]],0)</f>
        <v>0.13749999999999996</v>
      </c>
      <c r="Y467" s="43">
        <f>IFERROR(Table1[[#This Row],[Subsidies (Uninflated)]]/Table1[[#This Row],[Total capital cost Incl subsidies (Inflated)]],0)</f>
        <v>0</v>
      </c>
      <c r="Z467" s="10"/>
    </row>
    <row r="468" spans="1:26" ht="23.25" x14ac:dyDescent="0.35">
      <c r="A468" s="32" t="s">
        <v>969</v>
      </c>
      <c r="B468" s="56" t="s">
        <v>970</v>
      </c>
      <c r="C468" s="53" t="s">
        <v>39</v>
      </c>
      <c r="D468" s="65" t="s">
        <v>36</v>
      </c>
      <c r="E468" s="65" t="s">
        <v>20</v>
      </c>
      <c r="F468" s="60" t="s">
        <v>55</v>
      </c>
      <c r="G468" s="70">
        <v>1</v>
      </c>
      <c r="H468" s="34">
        <v>2006</v>
      </c>
      <c r="I468" s="33">
        <v>2002</v>
      </c>
      <c r="J468" s="65">
        <v>2031</v>
      </c>
      <c r="K468" s="35">
        <v>30</v>
      </c>
      <c r="L468" s="32">
        <v>0</v>
      </c>
      <c r="M468" s="32">
        <v>0.505</v>
      </c>
      <c r="N468" s="32">
        <v>0.05</v>
      </c>
      <c r="O468" s="32">
        <v>0.4449999999999999</v>
      </c>
      <c r="P468" s="36">
        <v>0.125</v>
      </c>
      <c r="Q468" s="37">
        <v>0.28499999999999998</v>
      </c>
      <c r="R468" s="38">
        <v>76.213049999999981</v>
      </c>
      <c r="S468" s="39">
        <v>0</v>
      </c>
      <c r="T468" s="39">
        <v>76.213049999999981</v>
      </c>
      <c r="U468" s="39">
        <v>21.720719249999991</v>
      </c>
      <c r="V468" s="40">
        <v>54.492330749999994</v>
      </c>
      <c r="W468" s="41">
        <f>IFERROR(Table1[[#This Row],[DC Capex (Inflated)]]/Table1[[#This Row],[Total capital cost Incl subsidies (Inflated)]],0)</f>
        <v>0.28499999999999998</v>
      </c>
      <c r="X468" s="42">
        <f>IFERROR(Table1[[#This Row],[Rates Loan (Inflated)]]/Table1[[#This Row],[Total capital cost Incl subsidies (Inflated)]],0)</f>
        <v>0.71500000000000008</v>
      </c>
      <c r="Y468" s="43">
        <f>IFERROR(Table1[[#This Row],[Subsidies (Uninflated)]]/Table1[[#This Row],[Total capital cost Incl subsidies (Inflated)]],0)</f>
        <v>0</v>
      </c>
      <c r="Z468" s="10"/>
    </row>
    <row r="469" spans="1:26" ht="23.25" x14ac:dyDescent="0.35">
      <c r="A469" s="32" t="s">
        <v>866</v>
      </c>
      <c r="B469" s="56" t="s">
        <v>865</v>
      </c>
      <c r="C469" s="53" t="s">
        <v>674</v>
      </c>
      <c r="D469" s="65" t="s">
        <v>36</v>
      </c>
      <c r="E469" s="65" t="s">
        <v>20</v>
      </c>
      <c r="F469" s="60" t="s">
        <v>55</v>
      </c>
      <c r="G469" s="70">
        <v>0.4</v>
      </c>
      <c r="H469" s="34">
        <v>2006</v>
      </c>
      <c r="I469" s="33">
        <v>2005</v>
      </c>
      <c r="J469" s="65">
        <v>2031</v>
      </c>
      <c r="K469" s="35">
        <v>30</v>
      </c>
      <c r="L469" s="32">
        <v>0</v>
      </c>
      <c r="M469" s="32">
        <v>0.1</v>
      </c>
      <c r="N469" s="32">
        <v>0.1</v>
      </c>
      <c r="O469" s="32">
        <v>0.8</v>
      </c>
      <c r="P469" s="36">
        <v>0.875</v>
      </c>
      <c r="Q469" s="37">
        <v>0.83750000000000002</v>
      </c>
      <c r="R469" s="38">
        <v>71.489959999999996</v>
      </c>
      <c r="S469" s="39">
        <v>0</v>
      </c>
      <c r="T469" s="39">
        <v>71.489959999999996</v>
      </c>
      <c r="U469" s="39">
        <v>59.872841499999993</v>
      </c>
      <c r="V469" s="40">
        <v>11.6171185</v>
      </c>
      <c r="W469" s="41">
        <f>IFERROR(Table1[[#This Row],[DC Capex (Inflated)]]/Table1[[#This Row],[Total capital cost Incl subsidies (Inflated)]],0)</f>
        <v>0.83749999999999991</v>
      </c>
      <c r="X469" s="42">
        <f>IFERROR(Table1[[#This Row],[Rates Loan (Inflated)]]/Table1[[#This Row],[Total capital cost Incl subsidies (Inflated)]],0)</f>
        <v>0.16250000000000001</v>
      </c>
      <c r="Y469" s="43">
        <f>IFERROR(Table1[[#This Row],[Subsidies (Uninflated)]]/Table1[[#This Row],[Total capital cost Incl subsidies (Inflated)]],0)</f>
        <v>0</v>
      </c>
      <c r="Z469" s="10"/>
    </row>
    <row r="470" spans="1:26" ht="23.25" x14ac:dyDescent="0.35">
      <c r="A470" s="32" t="s">
        <v>902</v>
      </c>
      <c r="B470" s="56" t="s">
        <v>903</v>
      </c>
      <c r="C470" s="53" t="s">
        <v>39</v>
      </c>
      <c r="D470" s="65" t="s">
        <v>36</v>
      </c>
      <c r="E470" s="65" t="s">
        <v>20</v>
      </c>
      <c r="F470" s="60" t="s">
        <v>55</v>
      </c>
      <c r="G470" s="70">
        <v>1</v>
      </c>
      <c r="H470" s="34">
        <v>2006</v>
      </c>
      <c r="I470" s="33">
        <v>2005</v>
      </c>
      <c r="J470" s="65">
        <v>2031</v>
      </c>
      <c r="K470" s="35">
        <v>30</v>
      </c>
      <c r="L470" s="32">
        <v>0</v>
      </c>
      <c r="M470" s="32">
        <v>0.505</v>
      </c>
      <c r="N470" s="32">
        <v>0.05</v>
      </c>
      <c r="O470" s="32">
        <v>0.4449999999999999</v>
      </c>
      <c r="P470" s="36">
        <v>0.125</v>
      </c>
      <c r="Q470" s="37">
        <v>0.28499999999999998</v>
      </c>
      <c r="R470" s="38">
        <v>340.64517999999998</v>
      </c>
      <c r="S470" s="39">
        <v>0</v>
      </c>
      <c r="T470" s="39">
        <v>340.64517999999998</v>
      </c>
      <c r="U470" s="39">
        <v>97.083876299999986</v>
      </c>
      <c r="V470" s="40">
        <v>243.5613037</v>
      </c>
      <c r="W470" s="41">
        <f>IFERROR(Table1[[#This Row],[DC Capex (Inflated)]]/Table1[[#This Row],[Total capital cost Incl subsidies (Inflated)]],0)</f>
        <v>0.28499999999999998</v>
      </c>
      <c r="X470" s="42">
        <f>IFERROR(Table1[[#This Row],[Rates Loan (Inflated)]]/Table1[[#This Row],[Total capital cost Incl subsidies (Inflated)]],0)</f>
        <v>0.71500000000000008</v>
      </c>
      <c r="Y470" s="43">
        <f>IFERROR(Table1[[#This Row],[Subsidies (Uninflated)]]/Table1[[#This Row],[Total capital cost Incl subsidies (Inflated)]],0)</f>
        <v>0</v>
      </c>
      <c r="Z470" s="10"/>
    </row>
    <row r="471" spans="1:26" ht="23.25" x14ac:dyDescent="0.35">
      <c r="A471" s="32" t="s">
        <v>687</v>
      </c>
      <c r="B471" s="56" t="s">
        <v>688</v>
      </c>
      <c r="C471" s="53" t="s">
        <v>657</v>
      </c>
      <c r="D471" s="65" t="s">
        <v>36</v>
      </c>
      <c r="E471" s="65" t="s">
        <v>20</v>
      </c>
      <c r="F471" s="60" t="s">
        <v>55</v>
      </c>
      <c r="G471" s="70">
        <v>0.5</v>
      </c>
      <c r="H471" s="34">
        <v>2007</v>
      </c>
      <c r="I471" s="33">
        <v>2014</v>
      </c>
      <c r="J471" s="65">
        <v>2031</v>
      </c>
      <c r="K471" s="35">
        <v>30</v>
      </c>
      <c r="L471" s="32">
        <v>0</v>
      </c>
      <c r="M471" s="32">
        <v>0.1</v>
      </c>
      <c r="N471" s="32">
        <v>0.1</v>
      </c>
      <c r="O471" s="32">
        <v>0.8</v>
      </c>
      <c r="P471" s="36">
        <v>0.125</v>
      </c>
      <c r="Q471" s="37">
        <v>0.46250000000000002</v>
      </c>
      <c r="R471" s="38">
        <v>294.58249999999998</v>
      </c>
      <c r="S471" s="39">
        <v>0</v>
      </c>
      <c r="T471" s="39">
        <v>294.58249999999998</v>
      </c>
      <c r="U471" s="39">
        <v>136.24440625</v>
      </c>
      <c r="V471" s="40">
        <v>158.33809374999998</v>
      </c>
      <c r="W471" s="41">
        <f>IFERROR(Table1[[#This Row],[DC Capex (Inflated)]]/Table1[[#This Row],[Total capital cost Incl subsidies (Inflated)]],0)</f>
        <v>0.46250000000000002</v>
      </c>
      <c r="X471" s="42">
        <f>IFERROR(Table1[[#This Row],[Rates Loan (Inflated)]]/Table1[[#This Row],[Total capital cost Incl subsidies (Inflated)]],0)</f>
        <v>0.53749999999999998</v>
      </c>
      <c r="Y471" s="43">
        <f>IFERROR(Table1[[#This Row],[Subsidies (Uninflated)]]/Table1[[#This Row],[Total capital cost Incl subsidies (Inflated)]],0)</f>
        <v>0</v>
      </c>
      <c r="Z471" s="10"/>
    </row>
    <row r="472" spans="1:26" ht="23.25" x14ac:dyDescent="0.35">
      <c r="A472" s="32" t="s">
        <v>772</v>
      </c>
      <c r="B472" s="56" t="s">
        <v>773</v>
      </c>
      <c r="C472" s="53" t="s">
        <v>37</v>
      </c>
      <c r="D472" s="65" t="s">
        <v>36</v>
      </c>
      <c r="E472" s="65" t="s">
        <v>20</v>
      </c>
      <c r="F472" s="60" t="s">
        <v>55</v>
      </c>
      <c r="G472" s="70">
        <v>1</v>
      </c>
      <c r="H472" s="34">
        <v>2006</v>
      </c>
      <c r="I472" s="33">
        <v>2005</v>
      </c>
      <c r="J472" s="65">
        <v>2031</v>
      </c>
      <c r="K472" s="35">
        <v>30</v>
      </c>
      <c r="L472" s="32">
        <v>0</v>
      </c>
      <c r="M472" s="32">
        <v>0.505</v>
      </c>
      <c r="N472" s="32">
        <v>0.05</v>
      </c>
      <c r="O472" s="32">
        <v>0.4449999999999999</v>
      </c>
      <c r="P472" s="36">
        <v>0.125</v>
      </c>
      <c r="Q472" s="37">
        <v>0.28499999999999998</v>
      </c>
      <c r="R472" s="38">
        <v>797.84442999999999</v>
      </c>
      <c r="S472" s="39">
        <v>0</v>
      </c>
      <c r="T472" s="39">
        <v>797.84442999999999</v>
      </c>
      <c r="U472" s="39">
        <v>227.38566254999998</v>
      </c>
      <c r="V472" s="40">
        <v>570.45876744999998</v>
      </c>
      <c r="W472" s="41">
        <f>IFERROR(Table1[[#This Row],[DC Capex (Inflated)]]/Table1[[#This Row],[Total capital cost Incl subsidies (Inflated)]],0)</f>
        <v>0.28499999999999998</v>
      </c>
      <c r="X472" s="42">
        <f>IFERROR(Table1[[#This Row],[Rates Loan (Inflated)]]/Table1[[#This Row],[Total capital cost Incl subsidies (Inflated)]],0)</f>
        <v>0.71499999999999997</v>
      </c>
      <c r="Y472" s="43">
        <f>IFERROR(Table1[[#This Row],[Subsidies (Uninflated)]]/Table1[[#This Row],[Total capital cost Incl subsidies (Inflated)]],0)</f>
        <v>0</v>
      </c>
      <c r="Z472" s="10"/>
    </row>
    <row r="473" spans="1:26" ht="23.25" x14ac:dyDescent="0.35">
      <c r="A473" s="32" t="s">
        <v>882</v>
      </c>
      <c r="B473" s="56" t="s">
        <v>881</v>
      </c>
      <c r="C473" s="53" t="s">
        <v>657</v>
      </c>
      <c r="D473" s="65" t="s">
        <v>36</v>
      </c>
      <c r="E473" s="65" t="s">
        <v>20</v>
      </c>
      <c r="F473" s="60" t="s">
        <v>55</v>
      </c>
      <c r="G473" s="70">
        <v>0.5</v>
      </c>
      <c r="H473" s="34">
        <v>2006</v>
      </c>
      <c r="I473" s="33">
        <v>2012</v>
      </c>
      <c r="J473" s="65">
        <v>2031</v>
      </c>
      <c r="K473" s="35">
        <v>30</v>
      </c>
      <c r="L473" s="32">
        <v>0</v>
      </c>
      <c r="M473" s="32">
        <v>0.30499999999999999</v>
      </c>
      <c r="N473" s="32">
        <v>0.1</v>
      </c>
      <c r="O473" s="32">
        <v>0.59499999999999997</v>
      </c>
      <c r="P473" s="36">
        <v>0.125</v>
      </c>
      <c r="Q473" s="37">
        <v>0.36</v>
      </c>
      <c r="R473" s="38">
        <v>83.699692499999998</v>
      </c>
      <c r="S473" s="39">
        <v>0</v>
      </c>
      <c r="T473" s="39">
        <v>83.699692499999998</v>
      </c>
      <c r="U473" s="39">
        <v>30.131889299999997</v>
      </c>
      <c r="V473" s="40">
        <v>53.5678032</v>
      </c>
      <c r="W473" s="41">
        <f>IFERROR(Table1[[#This Row],[DC Capex (Inflated)]]/Table1[[#This Row],[Total capital cost Incl subsidies (Inflated)]],0)</f>
        <v>0.36</v>
      </c>
      <c r="X473" s="42">
        <f>IFERROR(Table1[[#This Row],[Rates Loan (Inflated)]]/Table1[[#This Row],[Total capital cost Incl subsidies (Inflated)]],0)</f>
        <v>0.64</v>
      </c>
      <c r="Y473" s="43">
        <f>IFERROR(Table1[[#This Row],[Subsidies (Uninflated)]]/Table1[[#This Row],[Total capital cost Incl subsidies (Inflated)]],0)</f>
        <v>0</v>
      </c>
      <c r="Z473" s="10"/>
    </row>
    <row r="474" spans="1:26" ht="23.25" x14ac:dyDescent="0.35">
      <c r="A474" s="32" t="s">
        <v>939</v>
      </c>
      <c r="B474" s="56" t="s">
        <v>940</v>
      </c>
      <c r="C474" s="53" t="s">
        <v>891</v>
      </c>
      <c r="D474" s="65" t="s">
        <v>36</v>
      </c>
      <c r="E474" s="65" t="s">
        <v>20</v>
      </c>
      <c r="F474" s="60" t="s">
        <v>55</v>
      </c>
      <c r="G474" s="70">
        <v>1</v>
      </c>
      <c r="H474" s="34">
        <v>2006</v>
      </c>
      <c r="I474" s="33">
        <v>2003</v>
      </c>
      <c r="J474" s="65">
        <v>2031</v>
      </c>
      <c r="K474" s="35">
        <v>30</v>
      </c>
      <c r="L474" s="32">
        <v>0</v>
      </c>
      <c r="M474" s="32">
        <v>0.70500000000000007</v>
      </c>
      <c r="N474" s="32">
        <v>0</v>
      </c>
      <c r="O474" s="32">
        <v>0.29499999999999993</v>
      </c>
      <c r="P474" s="36">
        <v>0.125</v>
      </c>
      <c r="Q474" s="37">
        <v>0.21</v>
      </c>
      <c r="R474" s="38">
        <v>27</v>
      </c>
      <c r="S474" s="39">
        <v>0</v>
      </c>
      <c r="T474" s="39">
        <v>27</v>
      </c>
      <c r="U474" s="39">
        <v>5.67</v>
      </c>
      <c r="V474" s="40">
        <v>21.33</v>
      </c>
      <c r="W474" s="41">
        <f>IFERROR(Table1[[#This Row],[DC Capex (Inflated)]]/Table1[[#This Row],[Total capital cost Incl subsidies (Inflated)]],0)</f>
        <v>0.21</v>
      </c>
      <c r="X474" s="42">
        <f>IFERROR(Table1[[#This Row],[Rates Loan (Inflated)]]/Table1[[#This Row],[Total capital cost Incl subsidies (Inflated)]],0)</f>
        <v>0.78999999999999992</v>
      </c>
      <c r="Y474" s="43">
        <f>IFERROR(Table1[[#This Row],[Subsidies (Uninflated)]]/Table1[[#This Row],[Total capital cost Incl subsidies (Inflated)]],0)</f>
        <v>0</v>
      </c>
      <c r="Z474" s="10"/>
    </row>
    <row r="475" spans="1:26" ht="23.25" x14ac:dyDescent="0.35">
      <c r="A475" s="32" t="s">
        <v>764</v>
      </c>
      <c r="B475" s="56" t="s">
        <v>765</v>
      </c>
      <c r="C475" s="53" t="s">
        <v>757</v>
      </c>
      <c r="D475" s="65" t="s">
        <v>36</v>
      </c>
      <c r="E475" s="65" t="s">
        <v>20</v>
      </c>
      <c r="F475" s="60" t="s">
        <v>55</v>
      </c>
      <c r="G475" s="70">
        <v>1</v>
      </c>
      <c r="H475" s="34">
        <v>2006</v>
      </c>
      <c r="I475" s="33">
        <v>2010</v>
      </c>
      <c r="J475" s="65">
        <v>2031</v>
      </c>
      <c r="K475" s="35">
        <v>30</v>
      </c>
      <c r="L475" s="32">
        <v>0</v>
      </c>
      <c r="M475" s="32">
        <v>0.505</v>
      </c>
      <c r="N475" s="32">
        <v>0</v>
      </c>
      <c r="O475" s="32">
        <v>0.495</v>
      </c>
      <c r="P475" s="36">
        <v>0.125</v>
      </c>
      <c r="Q475" s="37">
        <v>0.31</v>
      </c>
      <c r="R475" s="38">
        <v>9.2070000000000007</v>
      </c>
      <c r="S475" s="39">
        <v>0</v>
      </c>
      <c r="T475" s="39">
        <v>9.2070000000000007</v>
      </c>
      <c r="U475" s="39">
        <v>2.8541699999999999</v>
      </c>
      <c r="V475" s="40">
        <v>6.35283</v>
      </c>
      <c r="W475" s="41">
        <f>IFERROR(Table1[[#This Row],[DC Capex (Inflated)]]/Table1[[#This Row],[Total capital cost Incl subsidies (Inflated)]],0)</f>
        <v>0.30999999999999994</v>
      </c>
      <c r="X475" s="42">
        <f>IFERROR(Table1[[#This Row],[Rates Loan (Inflated)]]/Table1[[#This Row],[Total capital cost Incl subsidies (Inflated)]],0)</f>
        <v>0.69</v>
      </c>
      <c r="Y475" s="43">
        <f>IFERROR(Table1[[#This Row],[Subsidies (Uninflated)]]/Table1[[#This Row],[Total capital cost Incl subsidies (Inflated)]],0)</f>
        <v>0</v>
      </c>
      <c r="Z475" s="10"/>
    </row>
    <row r="476" spans="1:26" ht="23.25" x14ac:dyDescent="0.35">
      <c r="A476" s="32" t="s">
        <v>896</v>
      </c>
      <c r="B476" s="56" t="s">
        <v>897</v>
      </c>
      <c r="C476" s="53" t="s">
        <v>757</v>
      </c>
      <c r="D476" s="65" t="s">
        <v>36</v>
      </c>
      <c r="E476" s="65" t="s">
        <v>20</v>
      </c>
      <c r="F476" s="60" t="s">
        <v>55</v>
      </c>
      <c r="G476" s="70">
        <v>1</v>
      </c>
      <c r="H476" s="34">
        <v>2006</v>
      </c>
      <c r="I476" s="33">
        <v>2007</v>
      </c>
      <c r="J476" s="65">
        <v>2031</v>
      </c>
      <c r="K476" s="35">
        <v>30</v>
      </c>
      <c r="L476" s="32">
        <v>0</v>
      </c>
      <c r="M476" s="32">
        <v>0.505</v>
      </c>
      <c r="N476" s="32">
        <v>0</v>
      </c>
      <c r="O476" s="32">
        <v>0.495</v>
      </c>
      <c r="P476" s="36">
        <v>0.125</v>
      </c>
      <c r="Q476" s="37">
        <v>0.31</v>
      </c>
      <c r="R476" s="38">
        <v>54.409750000000003</v>
      </c>
      <c r="S476" s="39">
        <v>0</v>
      </c>
      <c r="T476" s="39">
        <v>54.409750000000003</v>
      </c>
      <c r="U476" s="39">
        <v>16.867022500000001</v>
      </c>
      <c r="V476" s="40">
        <v>37.542727499999998</v>
      </c>
      <c r="W476" s="41">
        <f>IFERROR(Table1[[#This Row],[DC Capex (Inflated)]]/Table1[[#This Row],[Total capital cost Incl subsidies (Inflated)]],0)</f>
        <v>0.31</v>
      </c>
      <c r="X476" s="42">
        <f>IFERROR(Table1[[#This Row],[Rates Loan (Inflated)]]/Table1[[#This Row],[Total capital cost Incl subsidies (Inflated)]],0)</f>
        <v>0.69</v>
      </c>
      <c r="Y476" s="43">
        <f>IFERROR(Table1[[#This Row],[Subsidies (Uninflated)]]/Table1[[#This Row],[Total capital cost Incl subsidies (Inflated)]],0)</f>
        <v>0</v>
      </c>
      <c r="Z476" s="10"/>
    </row>
    <row r="477" spans="1:26" ht="23.25" x14ac:dyDescent="0.35">
      <c r="A477" s="32" t="s">
        <v>774</v>
      </c>
      <c r="B477" s="56" t="s">
        <v>775</v>
      </c>
      <c r="C477" s="53" t="s">
        <v>37</v>
      </c>
      <c r="D477" s="65" t="s">
        <v>36</v>
      </c>
      <c r="E477" s="65" t="s">
        <v>20</v>
      </c>
      <c r="F477" s="60" t="s">
        <v>55</v>
      </c>
      <c r="G477" s="70">
        <v>1</v>
      </c>
      <c r="H477" s="34">
        <v>2006</v>
      </c>
      <c r="I477" s="33">
        <v>2007</v>
      </c>
      <c r="J477" s="65">
        <v>2031</v>
      </c>
      <c r="K477" s="35">
        <v>30</v>
      </c>
      <c r="L477" s="32">
        <v>0</v>
      </c>
      <c r="M477" s="32">
        <v>0.90500000000000003</v>
      </c>
      <c r="N477" s="32">
        <v>0.05</v>
      </c>
      <c r="O477" s="32">
        <v>4.4999999999999929E-2</v>
      </c>
      <c r="P477" s="36">
        <v>0.125</v>
      </c>
      <c r="Q477" s="37">
        <v>8.5000000000000006E-2</v>
      </c>
      <c r="R477" s="38">
        <v>13</v>
      </c>
      <c r="S477" s="39">
        <v>0</v>
      </c>
      <c r="T477" s="39">
        <v>13</v>
      </c>
      <c r="U477" s="39">
        <v>1.105</v>
      </c>
      <c r="V477" s="40">
        <v>11.895</v>
      </c>
      <c r="W477" s="41">
        <f>IFERROR(Table1[[#This Row],[DC Capex (Inflated)]]/Table1[[#This Row],[Total capital cost Incl subsidies (Inflated)]],0)</f>
        <v>8.4999999999999992E-2</v>
      </c>
      <c r="X477" s="42">
        <f>IFERROR(Table1[[#This Row],[Rates Loan (Inflated)]]/Table1[[#This Row],[Total capital cost Incl subsidies (Inflated)]],0)</f>
        <v>0.91499999999999992</v>
      </c>
      <c r="Y477" s="43">
        <f>IFERROR(Table1[[#This Row],[Subsidies (Uninflated)]]/Table1[[#This Row],[Total capital cost Incl subsidies (Inflated)]],0)</f>
        <v>0</v>
      </c>
      <c r="Z477" s="10"/>
    </row>
    <row r="478" spans="1:26" ht="23.25" x14ac:dyDescent="0.35">
      <c r="A478" s="32" t="s">
        <v>935</v>
      </c>
      <c r="B478" s="56" t="s">
        <v>934</v>
      </c>
      <c r="C478" s="53" t="s">
        <v>43</v>
      </c>
      <c r="D478" s="65" t="s">
        <v>36</v>
      </c>
      <c r="E478" s="65" t="s">
        <v>20</v>
      </c>
      <c r="F478" s="60" t="s">
        <v>55</v>
      </c>
      <c r="G478" s="70">
        <v>0.4</v>
      </c>
      <c r="H478" s="34">
        <v>2006</v>
      </c>
      <c r="I478" s="33">
        <v>2007</v>
      </c>
      <c r="J478" s="65">
        <v>2031</v>
      </c>
      <c r="K478" s="35">
        <v>30</v>
      </c>
      <c r="L478" s="32">
        <v>0</v>
      </c>
      <c r="M478" s="32">
        <v>0.90500000000000003</v>
      </c>
      <c r="N478" s="32">
        <v>0.05</v>
      </c>
      <c r="O478" s="32">
        <v>4.4999999999999929E-2</v>
      </c>
      <c r="P478" s="36">
        <v>0.125</v>
      </c>
      <c r="Q478" s="37">
        <v>8.5000000000000006E-2</v>
      </c>
      <c r="R478" s="38">
        <v>5.3193999999999998E-2</v>
      </c>
      <c r="S478" s="39">
        <v>0</v>
      </c>
      <c r="T478" s="39">
        <v>5.3193999999999998E-2</v>
      </c>
      <c r="U478" s="39">
        <v>4.5214900000000004E-3</v>
      </c>
      <c r="V478" s="40">
        <v>4.8672509999999995E-2</v>
      </c>
      <c r="W478" s="41">
        <f>IFERROR(Table1[[#This Row],[DC Capex (Inflated)]]/Table1[[#This Row],[Total capital cost Incl subsidies (Inflated)]],0)</f>
        <v>8.5000000000000006E-2</v>
      </c>
      <c r="X478" s="42">
        <f>IFERROR(Table1[[#This Row],[Rates Loan (Inflated)]]/Table1[[#This Row],[Total capital cost Incl subsidies (Inflated)]],0)</f>
        <v>0.91499999999999992</v>
      </c>
      <c r="Y478" s="43">
        <f>IFERROR(Table1[[#This Row],[Subsidies (Uninflated)]]/Table1[[#This Row],[Total capital cost Incl subsidies (Inflated)]],0)</f>
        <v>0</v>
      </c>
      <c r="Z478" s="10"/>
    </row>
    <row r="479" spans="1:26" ht="23.25" x14ac:dyDescent="0.35">
      <c r="A479" s="32" t="s">
        <v>747</v>
      </c>
      <c r="B479" s="56" t="s">
        <v>748</v>
      </c>
      <c r="C479" s="53" t="s">
        <v>39</v>
      </c>
      <c r="D479" s="65" t="s">
        <v>36</v>
      </c>
      <c r="E479" s="65" t="s">
        <v>20</v>
      </c>
      <c r="F479" s="60" t="s">
        <v>55</v>
      </c>
      <c r="G479" s="70">
        <v>1</v>
      </c>
      <c r="H479" s="34">
        <v>2006</v>
      </c>
      <c r="I479" s="33">
        <v>2001</v>
      </c>
      <c r="J479" s="65">
        <v>2031</v>
      </c>
      <c r="K479" s="35">
        <v>30</v>
      </c>
      <c r="L479" s="32">
        <v>0</v>
      </c>
      <c r="M479" s="32">
        <v>0.505</v>
      </c>
      <c r="N479" s="32">
        <v>0.05</v>
      </c>
      <c r="O479" s="32">
        <v>0.4449999999999999</v>
      </c>
      <c r="P479" s="36">
        <v>0.125</v>
      </c>
      <c r="Q479" s="37">
        <v>0.28499999999999998</v>
      </c>
      <c r="R479" s="38">
        <v>278.78688</v>
      </c>
      <c r="S479" s="39">
        <v>0</v>
      </c>
      <c r="T479" s="39">
        <v>278.78688</v>
      </c>
      <c r="U479" s="39">
        <v>79.4542608</v>
      </c>
      <c r="V479" s="40">
        <v>199.33261920000001</v>
      </c>
      <c r="W479" s="41">
        <f>IFERROR(Table1[[#This Row],[DC Capex (Inflated)]]/Table1[[#This Row],[Total capital cost Incl subsidies (Inflated)]],0)</f>
        <v>0.28500000000000003</v>
      </c>
      <c r="X479" s="42">
        <f>IFERROR(Table1[[#This Row],[Rates Loan (Inflated)]]/Table1[[#This Row],[Total capital cost Incl subsidies (Inflated)]],0)</f>
        <v>0.71500000000000008</v>
      </c>
      <c r="Y479" s="43">
        <f>IFERROR(Table1[[#This Row],[Subsidies (Uninflated)]]/Table1[[#This Row],[Total capital cost Incl subsidies (Inflated)]],0)</f>
        <v>0</v>
      </c>
      <c r="Z479" s="10"/>
    </row>
    <row r="480" spans="1:26" ht="23.25" x14ac:dyDescent="0.35">
      <c r="A480" s="32" t="s">
        <v>749</v>
      </c>
      <c r="B480" s="56" t="s">
        <v>750</v>
      </c>
      <c r="C480" s="53" t="s">
        <v>39</v>
      </c>
      <c r="D480" s="65" t="s">
        <v>36</v>
      </c>
      <c r="E480" s="65" t="s">
        <v>20</v>
      </c>
      <c r="F480" s="60" t="s">
        <v>55</v>
      </c>
      <c r="G480" s="70">
        <v>1</v>
      </c>
      <c r="H480" s="34">
        <v>2006</v>
      </c>
      <c r="I480" s="33">
        <v>2002</v>
      </c>
      <c r="J480" s="65">
        <v>2031</v>
      </c>
      <c r="K480" s="35">
        <v>30</v>
      </c>
      <c r="L480" s="32">
        <v>0</v>
      </c>
      <c r="M480" s="32">
        <v>0.505</v>
      </c>
      <c r="N480" s="32">
        <v>0.05</v>
      </c>
      <c r="O480" s="32">
        <v>0.4449999999999999</v>
      </c>
      <c r="P480" s="36">
        <v>0.125</v>
      </c>
      <c r="Q480" s="37">
        <v>0.28499999999999998</v>
      </c>
      <c r="R480" s="38">
        <v>1240.3485000000001</v>
      </c>
      <c r="S480" s="39">
        <v>0</v>
      </c>
      <c r="T480" s="39">
        <v>1240.3485000000001</v>
      </c>
      <c r="U480" s="39">
        <v>353.49932249999995</v>
      </c>
      <c r="V480" s="40">
        <v>886.8491775</v>
      </c>
      <c r="W480" s="41">
        <f>IFERROR(Table1[[#This Row],[DC Capex (Inflated)]]/Table1[[#This Row],[Total capital cost Incl subsidies (Inflated)]],0)</f>
        <v>0.28499999999999992</v>
      </c>
      <c r="X480" s="42">
        <f>IFERROR(Table1[[#This Row],[Rates Loan (Inflated)]]/Table1[[#This Row],[Total capital cost Incl subsidies (Inflated)]],0)</f>
        <v>0.71499999999999997</v>
      </c>
      <c r="Y480" s="43">
        <f>IFERROR(Table1[[#This Row],[Subsidies (Uninflated)]]/Table1[[#This Row],[Total capital cost Incl subsidies (Inflated)]],0)</f>
        <v>0</v>
      </c>
      <c r="Z480" s="10"/>
    </row>
    <row r="481" spans="1:26" ht="23.25" x14ac:dyDescent="0.35">
      <c r="A481" s="32" t="s">
        <v>776</v>
      </c>
      <c r="B481" s="56" t="s">
        <v>777</v>
      </c>
      <c r="C481" s="53" t="s">
        <v>37</v>
      </c>
      <c r="D481" s="65" t="s">
        <v>36</v>
      </c>
      <c r="E481" s="65" t="s">
        <v>20</v>
      </c>
      <c r="F481" s="60" t="s">
        <v>55</v>
      </c>
      <c r="G481" s="70">
        <v>1</v>
      </c>
      <c r="H481" s="34">
        <v>2006</v>
      </c>
      <c r="I481" s="33">
        <v>2009</v>
      </c>
      <c r="J481" s="65">
        <v>2031</v>
      </c>
      <c r="K481" s="35">
        <v>30</v>
      </c>
      <c r="L481" s="32">
        <v>0</v>
      </c>
      <c r="M481" s="32">
        <v>0.70500000000000007</v>
      </c>
      <c r="N481" s="32">
        <v>0.05</v>
      </c>
      <c r="O481" s="32">
        <v>0.24499999999999988</v>
      </c>
      <c r="P481" s="36">
        <v>0.125</v>
      </c>
      <c r="Q481" s="37">
        <v>0.185</v>
      </c>
      <c r="R481" s="38">
        <v>462.48766000000006</v>
      </c>
      <c r="S481" s="39">
        <v>0</v>
      </c>
      <c r="T481" s="39">
        <v>462.48766000000006</v>
      </c>
      <c r="U481" s="39">
        <v>85.560217100000003</v>
      </c>
      <c r="V481" s="40">
        <v>376.92744289999996</v>
      </c>
      <c r="W481" s="41">
        <f>IFERROR(Table1[[#This Row],[DC Capex (Inflated)]]/Table1[[#This Row],[Total capital cost Incl subsidies (Inflated)]],0)</f>
        <v>0.18499999999999997</v>
      </c>
      <c r="X481" s="42">
        <f>IFERROR(Table1[[#This Row],[Rates Loan (Inflated)]]/Table1[[#This Row],[Total capital cost Incl subsidies (Inflated)]],0)</f>
        <v>0.81499999999999984</v>
      </c>
      <c r="Y481" s="43">
        <f>IFERROR(Table1[[#This Row],[Subsidies (Uninflated)]]/Table1[[#This Row],[Total capital cost Incl subsidies (Inflated)]],0)</f>
        <v>0</v>
      </c>
      <c r="Z481" s="10"/>
    </row>
    <row r="482" spans="1:26" ht="23.25" x14ac:dyDescent="0.35">
      <c r="A482" s="32" t="s">
        <v>938</v>
      </c>
      <c r="B482" s="56" t="s">
        <v>937</v>
      </c>
      <c r="C482" s="53" t="s">
        <v>43</v>
      </c>
      <c r="D482" s="65" t="s">
        <v>36</v>
      </c>
      <c r="E482" s="65" t="s">
        <v>20</v>
      </c>
      <c r="F482" s="60" t="s">
        <v>55</v>
      </c>
      <c r="G482" s="70">
        <v>0.4</v>
      </c>
      <c r="H482" s="34">
        <v>2006</v>
      </c>
      <c r="I482" s="33">
        <v>2007</v>
      </c>
      <c r="J482" s="65">
        <v>2031</v>
      </c>
      <c r="K482" s="35">
        <v>30</v>
      </c>
      <c r="L482" s="32">
        <v>0</v>
      </c>
      <c r="M482" s="32">
        <v>0.90500000000000003</v>
      </c>
      <c r="N482" s="32">
        <v>0.05</v>
      </c>
      <c r="O482" s="32">
        <v>4.4999999999999929E-2</v>
      </c>
      <c r="P482" s="36">
        <v>0.125</v>
      </c>
      <c r="Q482" s="37">
        <v>8.5000000000000006E-2</v>
      </c>
      <c r="R482" s="38">
        <v>0.859518</v>
      </c>
      <c r="S482" s="39">
        <v>0</v>
      </c>
      <c r="T482" s="39">
        <v>0.859518</v>
      </c>
      <c r="U482" s="39">
        <v>7.3059030000000011E-2</v>
      </c>
      <c r="V482" s="40">
        <v>0.78645896999999998</v>
      </c>
      <c r="W482" s="41">
        <f>IFERROR(Table1[[#This Row],[DC Capex (Inflated)]]/Table1[[#This Row],[Total capital cost Incl subsidies (Inflated)]],0)</f>
        <v>8.5000000000000006E-2</v>
      </c>
      <c r="X482" s="42">
        <f>IFERROR(Table1[[#This Row],[Rates Loan (Inflated)]]/Table1[[#This Row],[Total capital cost Incl subsidies (Inflated)]],0)</f>
        <v>0.91499999999999992</v>
      </c>
      <c r="Y482" s="43">
        <f>IFERROR(Table1[[#This Row],[Subsidies (Uninflated)]]/Table1[[#This Row],[Total capital cost Incl subsidies (Inflated)]],0)</f>
        <v>0</v>
      </c>
      <c r="Z482" s="10"/>
    </row>
    <row r="483" spans="1:26" ht="23.25" x14ac:dyDescent="0.35">
      <c r="A483" s="32" t="s">
        <v>755</v>
      </c>
      <c r="B483" s="56" t="s">
        <v>756</v>
      </c>
      <c r="C483" s="53" t="s">
        <v>757</v>
      </c>
      <c r="D483" s="65" t="s">
        <v>36</v>
      </c>
      <c r="E483" s="65" t="s">
        <v>20</v>
      </c>
      <c r="F483" s="60" t="s">
        <v>55</v>
      </c>
      <c r="G483" s="70">
        <v>1</v>
      </c>
      <c r="H483" s="34">
        <v>2006</v>
      </c>
      <c r="I483" s="33">
        <v>2007</v>
      </c>
      <c r="J483" s="65">
        <v>2031</v>
      </c>
      <c r="K483" s="35">
        <v>30</v>
      </c>
      <c r="L483" s="32">
        <v>0</v>
      </c>
      <c r="M483" s="32">
        <v>0.505</v>
      </c>
      <c r="N483" s="32">
        <v>0</v>
      </c>
      <c r="O483" s="32">
        <v>0.495</v>
      </c>
      <c r="P483" s="36">
        <v>0.125</v>
      </c>
      <c r="Q483" s="37">
        <v>0.31</v>
      </c>
      <c r="R483" s="38">
        <v>276.39584000000002</v>
      </c>
      <c r="S483" s="39">
        <v>0</v>
      </c>
      <c r="T483" s="39">
        <v>276.39584000000002</v>
      </c>
      <c r="U483" s="39">
        <v>85.682710400000005</v>
      </c>
      <c r="V483" s="40">
        <v>190.7131296</v>
      </c>
      <c r="W483" s="41">
        <f>IFERROR(Table1[[#This Row],[DC Capex (Inflated)]]/Table1[[#This Row],[Total capital cost Incl subsidies (Inflated)]],0)</f>
        <v>0.31</v>
      </c>
      <c r="X483" s="42">
        <f>IFERROR(Table1[[#This Row],[Rates Loan (Inflated)]]/Table1[[#This Row],[Total capital cost Incl subsidies (Inflated)]],0)</f>
        <v>0.69</v>
      </c>
      <c r="Y483" s="43">
        <f>IFERROR(Table1[[#This Row],[Subsidies (Uninflated)]]/Table1[[#This Row],[Total capital cost Incl subsidies (Inflated)]],0)</f>
        <v>0</v>
      </c>
      <c r="Z483" s="10"/>
    </row>
    <row r="484" spans="1:26" ht="23.25" x14ac:dyDescent="0.35">
      <c r="A484" s="32" t="s">
        <v>810</v>
      </c>
      <c r="B484" s="56" t="s">
        <v>809</v>
      </c>
      <c r="C484" s="53" t="s">
        <v>710</v>
      </c>
      <c r="D484" s="65" t="s">
        <v>36</v>
      </c>
      <c r="E484" s="65" t="s">
        <v>20</v>
      </c>
      <c r="F484" s="60" t="s">
        <v>55</v>
      </c>
      <c r="G484" s="70">
        <v>0.4</v>
      </c>
      <c r="H484" s="34">
        <v>2006</v>
      </c>
      <c r="I484" s="33">
        <v>2009</v>
      </c>
      <c r="J484" s="65">
        <v>2031</v>
      </c>
      <c r="K484" s="35">
        <v>30</v>
      </c>
      <c r="L484" s="32">
        <v>0</v>
      </c>
      <c r="M484" s="32">
        <v>0.1</v>
      </c>
      <c r="N484" s="32">
        <v>0.1</v>
      </c>
      <c r="O484" s="32">
        <v>0.8</v>
      </c>
      <c r="P484" s="36">
        <v>0.875</v>
      </c>
      <c r="Q484" s="37">
        <v>0.83750000000000002</v>
      </c>
      <c r="R484" s="38">
        <v>107.97242080000001</v>
      </c>
      <c r="S484" s="39">
        <v>0</v>
      </c>
      <c r="T484" s="39">
        <v>107.97242080000001</v>
      </c>
      <c r="U484" s="39">
        <v>90.42690241999999</v>
      </c>
      <c r="V484" s="40">
        <v>17.545518380000001</v>
      </c>
      <c r="W484" s="41">
        <f>IFERROR(Table1[[#This Row],[DC Capex (Inflated)]]/Table1[[#This Row],[Total capital cost Incl subsidies (Inflated)]],0)</f>
        <v>0.8374999999999998</v>
      </c>
      <c r="X484" s="42">
        <f>IFERROR(Table1[[#This Row],[Rates Loan (Inflated)]]/Table1[[#This Row],[Total capital cost Incl subsidies (Inflated)]],0)</f>
        <v>0.16250000000000001</v>
      </c>
      <c r="Y484" s="43">
        <f>IFERROR(Table1[[#This Row],[Subsidies (Uninflated)]]/Table1[[#This Row],[Total capital cost Incl subsidies (Inflated)]],0)</f>
        <v>0</v>
      </c>
      <c r="Z484" s="10"/>
    </row>
    <row r="485" spans="1:26" ht="23.25" x14ac:dyDescent="0.35">
      <c r="A485" s="32" t="s">
        <v>790</v>
      </c>
      <c r="B485" s="56" t="s">
        <v>791</v>
      </c>
      <c r="C485" s="53" t="s">
        <v>757</v>
      </c>
      <c r="D485" s="65" t="s">
        <v>36</v>
      </c>
      <c r="E485" s="65" t="s">
        <v>20</v>
      </c>
      <c r="F485" s="60" t="s">
        <v>55</v>
      </c>
      <c r="G485" s="70">
        <v>1</v>
      </c>
      <c r="H485" s="34">
        <v>2006</v>
      </c>
      <c r="I485" s="33">
        <v>2007</v>
      </c>
      <c r="J485" s="65">
        <v>2031</v>
      </c>
      <c r="K485" s="35">
        <v>30</v>
      </c>
      <c r="L485" s="32">
        <v>0</v>
      </c>
      <c r="M485" s="32">
        <v>0.505</v>
      </c>
      <c r="N485" s="32">
        <v>0</v>
      </c>
      <c r="O485" s="32">
        <v>0.495</v>
      </c>
      <c r="P485" s="36">
        <v>0.125</v>
      </c>
      <c r="Q485" s="37">
        <v>0.31</v>
      </c>
      <c r="R485" s="38">
        <v>46.946930000000002</v>
      </c>
      <c r="S485" s="39">
        <v>0</v>
      </c>
      <c r="T485" s="39">
        <v>46.946930000000002</v>
      </c>
      <c r="U485" s="39">
        <v>14.553548299999999</v>
      </c>
      <c r="V485" s="40">
        <v>32.393381699999999</v>
      </c>
      <c r="W485" s="41">
        <f>IFERROR(Table1[[#This Row],[DC Capex (Inflated)]]/Table1[[#This Row],[Total capital cost Incl subsidies (Inflated)]],0)</f>
        <v>0.31</v>
      </c>
      <c r="X485" s="42">
        <f>IFERROR(Table1[[#This Row],[Rates Loan (Inflated)]]/Table1[[#This Row],[Total capital cost Incl subsidies (Inflated)]],0)</f>
        <v>0.69</v>
      </c>
      <c r="Y485" s="43">
        <f>IFERROR(Table1[[#This Row],[Subsidies (Uninflated)]]/Table1[[#This Row],[Total capital cost Incl subsidies (Inflated)]],0)</f>
        <v>0</v>
      </c>
      <c r="Z485" s="10"/>
    </row>
    <row r="486" spans="1:26" ht="23.25" x14ac:dyDescent="0.35">
      <c r="A486" s="32" t="s">
        <v>924</v>
      </c>
      <c r="B486" s="56" t="s">
        <v>923</v>
      </c>
      <c r="C486" s="53" t="s">
        <v>43</v>
      </c>
      <c r="D486" s="65" t="s">
        <v>36</v>
      </c>
      <c r="E486" s="65" t="s">
        <v>20</v>
      </c>
      <c r="F486" s="60" t="s">
        <v>55</v>
      </c>
      <c r="G486" s="70">
        <v>0.4</v>
      </c>
      <c r="H486" s="34">
        <v>2006</v>
      </c>
      <c r="I486" s="33">
        <v>2006</v>
      </c>
      <c r="J486" s="65">
        <v>2031</v>
      </c>
      <c r="K486" s="35">
        <v>30</v>
      </c>
      <c r="L486" s="32">
        <v>0</v>
      </c>
      <c r="M486" s="32">
        <v>0.505</v>
      </c>
      <c r="N486" s="32">
        <v>0.05</v>
      </c>
      <c r="O486" s="32">
        <v>0.4449999999999999</v>
      </c>
      <c r="P486" s="36">
        <v>0.125</v>
      </c>
      <c r="Q486" s="37">
        <v>0.28499999999999998</v>
      </c>
      <c r="R486" s="38">
        <v>308.81476800000002</v>
      </c>
      <c r="S486" s="39">
        <v>0</v>
      </c>
      <c r="T486" s="39">
        <v>308.81476800000002</v>
      </c>
      <c r="U486" s="39">
        <v>88.012208879999989</v>
      </c>
      <c r="V486" s="40">
        <v>220.80255911999998</v>
      </c>
      <c r="W486" s="41">
        <f>IFERROR(Table1[[#This Row],[DC Capex (Inflated)]]/Table1[[#This Row],[Total capital cost Incl subsidies (Inflated)]],0)</f>
        <v>0.28499999999999998</v>
      </c>
      <c r="X486" s="42">
        <f>IFERROR(Table1[[#This Row],[Rates Loan (Inflated)]]/Table1[[#This Row],[Total capital cost Incl subsidies (Inflated)]],0)</f>
        <v>0.71499999999999986</v>
      </c>
      <c r="Y486" s="43">
        <f>IFERROR(Table1[[#This Row],[Subsidies (Uninflated)]]/Table1[[#This Row],[Total capital cost Incl subsidies (Inflated)]],0)</f>
        <v>0</v>
      </c>
      <c r="Z486" s="10"/>
    </row>
    <row r="487" spans="1:26" ht="23.25" x14ac:dyDescent="0.35">
      <c r="A487" s="32" t="s">
        <v>929</v>
      </c>
      <c r="B487" s="56" t="s">
        <v>928</v>
      </c>
      <c r="C487" s="53" t="s">
        <v>43</v>
      </c>
      <c r="D487" s="65" t="s">
        <v>36</v>
      </c>
      <c r="E487" s="65" t="s">
        <v>20</v>
      </c>
      <c r="F487" s="60" t="s">
        <v>55</v>
      </c>
      <c r="G487" s="70">
        <v>0.4</v>
      </c>
      <c r="H487" s="34">
        <v>2006</v>
      </c>
      <c r="I487" s="33">
        <v>2008</v>
      </c>
      <c r="J487" s="65">
        <v>2031</v>
      </c>
      <c r="K487" s="35">
        <v>30</v>
      </c>
      <c r="L487" s="32">
        <v>0</v>
      </c>
      <c r="M487" s="32">
        <v>0.505</v>
      </c>
      <c r="N487" s="32">
        <v>0.05</v>
      </c>
      <c r="O487" s="32">
        <v>0.4449999999999999</v>
      </c>
      <c r="P487" s="36">
        <v>0.125</v>
      </c>
      <c r="Q487" s="37">
        <v>0.28499999999999998</v>
      </c>
      <c r="R487" s="38">
        <v>51.935400000000008</v>
      </c>
      <c r="S487" s="39">
        <v>0</v>
      </c>
      <c r="T487" s="39">
        <v>51.935400000000008</v>
      </c>
      <c r="U487" s="39">
        <v>14.801589000000002</v>
      </c>
      <c r="V487" s="40">
        <v>37.133811000000009</v>
      </c>
      <c r="W487" s="41">
        <f>IFERROR(Table1[[#This Row],[DC Capex (Inflated)]]/Table1[[#This Row],[Total capital cost Incl subsidies (Inflated)]],0)</f>
        <v>0.28499999999999998</v>
      </c>
      <c r="X487" s="42">
        <f>IFERROR(Table1[[#This Row],[Rates Loan (Inflated)]]/Table1[[#This Row],[Total capital cost Incl subsidies (Inflated)]],0)</f>
        <v>0.71500000000000008</v>
      </c>
      <c r="Y487" s="43">
        <f>IFERROR(Table1[[#This Row],[Subsidies (Uninflated)]]/Table1[[#This Row],[Total capital cost Incl subsidies (Inflated)]],0)</f>
        <v>0</v>
      </c>
      <c r="Z487" s="10"/>
    </row>
    <row r="488" spans="1:26" ht="23.25" x14ac:dyDescent="0.35">
      <c r="A488" s="32" t="s">
        <v>894</v>
      </c>
      <c r="B488" s="56" t="s">
        <v>895</v>
      </c>
      <c r="C488" s="53" t="s">
        <v>757</v>
      </c>
      <c r="D488" s="65" t="s">
        <v>36</v>
      </c>
      <c r="E488" s="65" t="s">
        <v>20</v>
      </c>
      <c r="F488" s="60" t="s">
        <v>55</v>
      </c>
      <c r="G488" s="70">
        <v>1</v>
      </c>
      <c r="H488" s="34">
        <v>2006</v>
      </c>
      <c r="I488" s="33">
        <v>2009</v>
      </c>
      <c r="J488" s="65">
        <v>2031</v>
      </c>
      <c r="K488" s="35">
        <v>30</v>
      </c>
      <c r="L488" s="32">
        <v>0</v>
      </c>
      <c r="M488" s="32">
        <v>0.505</v>
      </c>
      <c r="N488" s="32">
        <v>0</v>
      </c>
      <c r="O488" s="32">
        <v>0.495</v>
      </c>
      <c r="P488" s="36">
        <v>0.125</v>
      </c>
      <c r="Q488" s="37">
        <v>0.31</v>
      </c>
      <c r="R488" s="38">
        <v>312.57187999999996</v>
      </c>
      <c r="S488" s="39">
        <v>0</v>
      </c>
      <c r="T488" s="39">
        <v>312.57187999999996</v>
      </c>
      <c r="U488" s="39">
        <v>96.897282799999999</v>
      </c>
      <c r="V488" s="40">
        <v>215.67459719999999</v>
      </c>
      <c r="W488" s="41">
        <f>IFERROR(Table1[[#This Row],[DC Capex (Inflated)]]/Table1[[#This Row],[Total capital cost Incl subsidies (Inflated)]],0)</f>
        <v>0.31000000000000005</v>
      </c>
      <c r="X488" s="42">
        <f>IFERROR(Table1[[#This Row],[Rates Loan (Inflated)]]/Table1[[#This Row],[Total capital cost Incl subsidies (Inflated)]],0)</f>
        <v>0.69000000000000006</v>
      </c>
      <c r="Y488" s="43">
        <f>IFERROR(Table1[[#This Row],[Subsidies (Uninflated)]]/Table1[[#This Row],[Total capital cost Incl subsidies (Inflated)]],0)</f>
        <v>0</v>
      </c>
      <c r="Z488" s="10"/>
    </row>
    <row r="489" spans="1:26" ht="23.25" x14ac:dyDescent="0.35">
      <c r="A489" s="32" t="s">
        <v>889</v>
      </c>
      <c r="B489" s="56" t="s">
        <v>890</v>
      </c>
      <c r="C489" s="53" t="s">
        <v>891</v>
      </c>
      <c r="D489" s="65" t="s">
        <v>36</v>
      </c>
      <c r="E489" s="65" t="s">
        <v>20</v>
      </c>
      <c r="F489" s="60" t="s">
        <v>55</v>
      </c>
      <c r="G489" s="70">
        <v>1</v>
      </c>
      <c r="H489" s="34">
        <v>2006</v>
      </c>
      <c r="I489" s="33">
        <v>2007</v>
      </c>
      <c r="J489" s="65">
        <v>2031</v>
      </c>
      <c r="K489" s="35">
        <v>30</v>
      </c>
      <c r="L489" s="32">
        <v>0</v>
      </c>
      <c r="M489" s="32">
        <v>0.90500000000000003</v>
      </c>
      <c r="N489" s="32">
        <v>0</v>
      </c>
      <c r="O489" s="32">
        <v>9.4999999999999973E-2</v>
      </c>
      <c r="P489" s="36">
        <v>0.125</v>
      </c>
      <c r="Q489" s="37">
        <v>0.11</v>
      </c>
      <c r="R489" s="38">
        <v>53</v>
      </c>
      <c r="S489" s="39">
        <v>0</v>
      </c>
      <c r="T489" s="39">
        <v>53</v>
      </c>
      <c r="U489" s="39">
        <v>5.83</v>
      </c>
      <c r="V489" s="40">
        <v>47.17</v>
      </c>
      <c r="W489" s="41">
        <f>IFERROR(Table1[[#This Row],[DC Capex (Inflated)]]/Table1[[#This Row],[Total capital cost Incl subsidies (Inflated)]],0)</f>
        <v>0.11</v>
      </c>
      <c r="X489" s="42">
        <f>IFERROR(Table1[[#This Row],[Rates Loan (Inflated)]]/Table1[[#This Row],[Total capital cost Incl subsidies (Inflated)]],0)</f>
        <v>0.89</v>
      </c>
      <c r="Y489" s="43">
        <f>IFERROR(Table1[[#This Row],[Subsidies (Uninflated)]]/Table1[[#This Row],[Total capital cost Incl subsidies (Inflated)]],0)</f>
        <v>0</v>
      </c>
      <c r="Z489" s="10"/>
    </row>
    <row r="490" spans="1:26" ht="23.25" x14ac:dyDescent="0.35">
      <c r="A490" s="32" t="s">
        <v>672</v>
      </c>
      <c r="B490" s="56" t="s">
        <v>673</v>
      </c>
      <c r="C490" s="53" t="s">
        <v>674</v>
      </c>
      <c r="D490" s="65" t="s">
        <v>36</v>
      </c>
      <c r="E490" s="65" t="s">
        <v>20</v>
      </c>
      <c r="F490" s="60" t="s">
        <v>55</v>
      </c>
      <c r="G490" s="70">
        <v>0.4</v>
      </c>
      <c r="H490" s="34">
        <v>2006</v>
      </c>
      <c r="I490" s="33">
        <v>2013</v>
      </c>
      <c r="J490" s="65">
        <v>2031</v>
      </c>
      <c r="K490" s="35">
        <v>30</v>
      </c>
      <c r="L490" s="32">
        <v>0</v>
      </c>
      <c r="M490" s="32">
        <v>0.1</v>
      </c>
      <c r="N490" s="32">
        <v>0.1</v>
      </c>
      <c r="O490" s="32">
        <v>0.8</v>
      </c>
      <c r="P490" s="36">
        <v>0.875</v>
      </c>
      <c r="Q490" s="37">
        <v>0.83750000000000002</v>
      </c>
      <c r="R490" s="38">
        <v>566.52060000000006</v>
      </c>
      <c r="S490" s="39">
        <v>0</v>
      </c>
      <c r="T490" s="39">
        <v>566.52060000000006</v>
      </c>
      <c r="U490" s="39">
        <v>474.46100250000001</v>
      </c>
      <c r="V490" s="40">
        <v>92.059597499999995</v>
      </c>
      <c r="W490" s="41">
        <f>IFERROR(Table1[[#This Row],[DC Capex (Inflated)]]/Table1[[#This Row],[Total capital cost Incl subsidies (Inflated)]],0)</f>
        <v>0.83749999999999991</v>
      </c>
      <c r="X490" s="42">
        <f>IFERROR(Table1[[#This Row],[Rates Loan (Inflated)]]/Table1[[#This Row],[Total capital cost Incl subsidies (Inflated)]],0)</f>
        <v>0.16249999999999998</v>
      </c>
      <c r="Y490" s="43">
        <f>IFERROR(Table1[[#This Row],[Subsidies (Uninflated)]]/Table1[[#This Row],[Total capital cost Incl subsidies (Inflated)]],0)</f>
        <v>0</v>
      </c>
      <c r="Z490" s="10"/>
    </row>
    <row r="491" spans="1:26" ht="23.25" x14ac:dyDescent="0.35">
      <c r="A491" s="32" t="s">
        <v>948</v>
      </c>
      <c r="B491" s="56" t="s">
        <v>947</v>
      </c>
      <c r="C491" s="53" t="s">
        <v>43</v>
      </c>
      <c r="D491" s="65" t="s">
        <v>36</v>
      </c>
      <c r="E491" s="65" t="s">
        <v>20</v>
      </c>
      <c r="F491" s="60" t="s">
        <v>55</v>
      </c>
      <c r="G491" s="70">
        <v>0.4</v>
      </c>
      <c r="H491" s="34">
        <v>2006</v>
      </c>
      <c r="I491" s="33">
        <v>2011</v>
      </c>
      <c r="J491" s="65">
        <v>2031</v>
      </c>
      <c r="K491" s="35">
        <v>30</v>
      </c>
      <c r="L491" s="32">
        <v>0</v>
      </c>
      <c r="M491" s="32">
        <v>0.90500000000000003</v>
      </c>
      <c r="N491" s="32">
        <v>0.05</v>
      </c>
      <c r="O491" s="32">
        <v>4.4999999999999929E-2</v>
      </c>
      <c r="P491" s="36">
        <v>0.125</v>
      </c>
      <c r="Q491" s="37">
        <v>8.5000000000000006E-2</v>
      </c>
      <c r="R491" s="38">
        <v>23.533507999999998</v>
      </c>
      <c r="S491" s="39">
        <v>0</v>
      </c>
      <c r="T491" s="39">
        <v>23.533507999999998</v>
      </c>
      <c r="U491" s="39">
        <v>2.00034818</v>
      </c>
      <c r="V491" s="40">
        <v>21.533159819999998</v>
      </c>
      <c r="W491" s="41">
        <f>IFERROR(Table1[[#This Row],[DC Capex (Inflated)]]/Table1[[#This Row],[Total capital cost Incl subsidies (Inflated)]],0)</f>
        <v>8.5000000000000006E-2</v>
      </c>
      <c r="X491" s="42">
        <f>IFERROR(Table1[[#This Row],[Rates Loan (Inflated)]]/Table1[[#This Row],[Total capital cost Incl subsidies (Inflated)]],0)</f>
        <v>0.91500000000000004</v>
      </c>
      <c r="Y491" s="43">
        <f>IFERROR(Table1[[#This Row],[Subsidies (Uninflated)]]/Table1[[#This Row],[Total capital cost Incl subsidies (Inflated)]],0)</f>
        <v>0</v>
      </c>
      <c r="Z491" s="10"/>
    </row>
    <row r="492" spans="1:26" ht="23.25" x14ac:dyDescent="0.35">
      <c r="A492" s="32" t="s">
        <v>826</v>
      </c>
      <c r="B492" s="56" t="s">
        <v>827</v>
      </c>
      <c r="C492" s="53" t="s">
        <v>710</v>
      </c>
      <c r="D492" s="65" t="s">
        <v>36</v>
      </c>
      <c r="E492" s="65" t="s">
        <v>20</v>
      </c>
      <c r="F492" s="60" t="s">
        <v>55</v>
      </c>
      <c r="G492" s="70">
        <v>1</v>
      </c>
      <c r="H492" s="34">
        <v>2006</v>
      </c>
      <c r="I492" s="33">
        <v>2010</v>
      </c>
      <c r="J492" s="65">
        <v>2031</v>
      </c>
      <c r="K492" s="35">
        <v>30</v>
      </c>
      <c r="L492" s="32">
        <v>0</v>
      </c>
      <c r="M492" s="32">
        <v>0.505</v>
      </c>
      <c r="N492" s="32">
        <v>0.1</v>
      </c>
      <c r="O492" s="32">
        <v>0.39500000000000002</v>
      </c>
      <c r="P492" s="36">
        <v>0.125</v>
      </c>
      <c r="Q492" s="37">
        <v>0.26</v>
      </c>
      <c r="R492" s="38">
        <v>70.794179999999997</v>
      </c>
      <c r="S492" s="39">
        <v>0</v>
      </c>
      <c r="T492" s="39">
        <v>70.794179999999997</v>
      </c>
      <c r="U492" s="39">
        <v>18.4064868</v>
      </c>
      <c r="V492" s="40">
        <v>52.387693200000001</v>
      </c>
      <c r="W492" s="41">
        <f>IFERROR(Table1[[#This Row],[DC Capex (Inflated)]]/Table1[[#This Row],[Total capital cost Incl subsidies (Inflated)]],0)</f>
        <v>0.26</v>
      </c>
      <c r="X492" s="42">
        <f>IFERROR(Table1[[#This Row],[Rates Loan (Inflated)]]/Table1[[#This Row],[Total capital cost Incl subsidies (Inflated)]],0)</f>
        <v>0.74</v>
      </c>
      <c r="Y492" s="43">
        <f>IFERROR(Table1[[#This Row],[Subsidies (Uninflated)]]/Table1[[#This Row],[Total capital cost Incl subsidies (Inflated)]],0)</f>
        <v>0</v>
      </c>
      <c r="Z492" s="10"/>
    </row>
    <row r="493" spans="1:26" ht="23.25" x14ac:dyDescent="0.35">
      <c r="A493" s="32" t="s">
        <v>792</v>
      </c>
      <c r="B493" s="56" t="s">
        <v>793</v>
      </c>
      <c r="C493" s="53" t="s">
        <v>757</v>
      </c>
      <c r="D493" s="65" t="s">
        <v>36</v>
      </c>
      <c r="E493" s="65" t="s">
        <v>20</v>
      </c>
      <c r="F493" s="60" t="s">
        <v>55</v>
      </c>
      <c r="G493" s="70">
        <v>1</v>
      </c>
      <c r="H493" s="34">
        <v>2006</v>
      </c>
      <c r="I493" s="33">
        <v>2009</v>
      </c>
      <c r="J493" s="65">
        <v>2031</v>
      </c>
      <c r="K493" s="35">
        <v>30</v>
      </c>
      <c r="L493" s="32">
        <v>0</v>
      </c>
      <c r="M493" s="32">
        <v>0.505</v>
      </c>
      <c r="N493" s="32">
        <v>0</v>
      </c>
      <c r="O493" s="32">
        <v>0.495</v>
      </c>
      <c r="P493" s="36">
        <v>0.125</v>
      </c>
      <c r="Q493" s="37">
        <v>0.31</v>
      </c>
      <c r="R493" s="38">
        <v>6.2104499999999998</v>
      </c>
      <c r="S493" s="39">
        <v>0</v>
      </c>
      <c r="T493" s="39">
        <v>6.2104499999999998</v>
      </c>
      <c r="U493" s="39">
        <v>1.9252395</v>
      </c>
      <c r="V493" s="40">
        <v>4.2852104999999998</v>
      </c>
      <c r="W493" s="41">
        <f>IFERROR(Table1[[#This Row],[DC Capex (Inflated)]]/Table1[[#This Row],[Total capital cost Incl subsidies (Inflated)]],0)</f>
        <v>0.31</v>
      </c>
      <c r="X493" s="42">
        <f>IFERROR(Table1[[#This Row],[Rates Loan (Inflated)]]/Table1[[#This Row],[Total capital cost Incl subsidies (Inflated)]],0)</f>
        <v>0.69</v>
      </c>
      <c r="Y493" s="43">
        <f>IFERROR(Table1[[#This Row],[Subsidies (Uninflated)]]/Table1[[#This Row],[Total capital cost Incl subsidies (Inflated)]],0)</f>
        <v>0</v>
      </c>
      <c r="Z493" s="10"/>
    </row>
    <row r="494" spans="1:26" ht="23.25" x14ac:dyDescent="0.35">
      <c r="A494" s="32" t="s">
        <v>742</v>
      </c>
      <c r="B494" s="56" t="s">
        <v>741</v>
      </c>
      <c r="C494" s="53" t="s">
        <v>657</v>
      </c>
      <c r="D494" s="65" t="s">
        <v>36</v>
      </c>
      <c r="E494" s="65" t="s">
        <v>20</v>
      </c>
      <c r="F494" s="60" t="s">
        <v>55</v>
      </c>
      <c r="G494" s="70">
        <v>0.5</v>
      </c>
      <c r="H494" s="34">
        <v>2006</v>
      </c>
      <c r="I494" s="33">
        <v>2001</v>
      </c>
      <c r="J494" s="65">
        <v>2031</v>
      </c>
      <c r="K494" s="35">
        <v>30</v>
      </c>
      <c r="L494" s="32">
        <v>0</v>
      </c>
      <c r="M494" s="32">
        <v>0.1</v>
      </c>
      <c r="N494" s="32">
        <v>0.1</v>
      </c>
      <c r="O494" s="32">
        <v>0.8</v>
      </c>
      <c r="P494" s="36">
        <v>0.125</v>
      </c>
      <c r="Q494" s="37">
        <v>0.46250000000000002</v>
      </c>
      <c r="R494" s="38">
        <v>798.21864500000004</v>
      </c>
      <c r="S494" s="39">
        <v>0</v>
      </c>
      <c r="T494" s="39">
        <v>798.21864500000004</v>
      </c>
      <c r="U494" s="39">
        <v>369.17612331250007</v>
      </c>
      <c r="V494" s="40">
        <v>429.04252168749997</v>
      </c>
      <c r="W494" s="41">
        <f>IFERROR(Table1[[#This Row],[DC Capex (Inflated)]]/Table1[[#This Row],[Total capital cost Incl subsidies (Inflated)]],0)</f>
        <v>0.46250000000000008</v>
      </c>
      <c r="X494" s="42">
        <f>IFERROR(Table1[[#This Row],[Rates Loan (Inflated)]]/Table1[[#This Row],[Total capital cost Incl subsidies (Inflated)]],0)</f>
        <v>0.53749999999999998</v>
      </c>
      <c r="Y494" s="43">
        <f>IFERROR(Table1[[#This Row],[Subsidies (Uninflated)]]/Table1[[#This Row],[Total capital cost Incl subsidies (Inflated)]],0)</f>
        <v>0</v>
      </c>
      <c r="Z494" s="10"/>
    </row>
    <row r="495" spans="1:26" ht="23.25" x14ac:dyDescent="0.35">
      <c r="A495" s="32" t="s">
        <v>977</v>
      </c>
      <c r="B495" s="56" t="s">
        <v>976</v>
      </c>
      <c r="C495" s="53" t="s">
        <v>657</v>
      </c>
      <c r="D495" s="65" t="s">
        <v>36</v>
      </c>
      <c r="E495" s="65" t="s">
        <v>20</v>
      </c>
      <c r="F495" s="60" t="s">
        <v>55</v>
      </c>
      <c r="G495" s="70">
        <v>0.5</v>
      </c>
      <c r="H495" s="34">
        <v>2006</v>
      </c>
      <c r="I495" s="33">
        <v>2001</v>
      </c>
      <c r="J495" s="65">
        <v>2031</v>
      </c>
      <c r="K495" s="35">
        <v>30</v>
      </c>
      <c r="L495" s="32">
        <v>0</v>
      </c>
      <c r="M495" s="32">
        <v>0.1</v>
      </c>
      <c r="N495" s="32">
        <v>0.1</v>
      </c>
      <c r="O495" s="32">
        <v>0.8</v>
      </c>
      <c r="P495" s="36">
        <v>0.125</v>
      </c>
      <c r="Q495" s="37">
        <v>0.46250000000000002</v>
      </c>
      <c r="R495" s="38">
        <v>351.54753749999998</v>
      </c>
      <c r="S495" s="39">
        <v>0</v>
      </c>
      <c r="T495" s="39">
        <v>351.54753749999998</v>
      </c>
      <c r="U495" s="39">
        <v>162.59073609375</v>
      </c>
      <c r="V495" s="40">
        <v>188.95680140624998</v>
      </c>
      <c r="W495" s="41">
        <f>IFERROR(Table1[[#This Row],[DC Capex (Inflated)]]/Table1[[#This Row],[Total capital cost Incl subsidies (Inflated)]],0)</f>
        <v>0.46250000000000002</v>
      </c>
      <c r="X495" s="42">
        <f>IFERROR(Table1[[#This Row],[Rates Loan (Inflated)]]/Table1[[#This Row],[Total capital cost Incl subsidies (Inflated)]],0)</f>
        <v>0.53749999999999998</v>
      </c>
      <c r="Y495" s="43">
        <f>IFERROR(Table1[[#This Row],[Subsidies (Uninflated)]]/Table1[[#This Row],[Total capital cost Incl subsidies (Inflated)]],0)</f>
        <v>0</v>
      </c>
      <c r="Z495" s="10"/>
    </row>
    <row r="496" spans="1:26" ht="23.25" x14ac:dyDescent="0.35">
      <c r="A496" s="32" t="s">
        <v>719</v>
      </c>
      <c r="B496" s="56" t="s">
        <v>718</v>
      </c>
      <c r="C496" s="53" t="s">
        <v>657</v>
      </c>
      <c r="D496" s="65" t="s">
        <v>36</v>
      </c>
      <c r="E496" s="65" t="s">
        <v>20</v>
      </c>
      <c r="F496" s="60" t="s">
        <v>55</v>
      </c>
      <c r="G496" s="70">
        <v>0.5</v>
      </c>
      <c r="H496" s="34">
        <v>2006</v>
      </c>
      <c r="I496" s="33">
        <v>2004</v>
      </c>
      <c r="J496" s="65">
        <v>2031</v>
      </c>
      <c r="K496" s="35">
        <v>30</v>
      </c>
      <c r="L496" s="32">
        <v>0</v>
      </c>
      <c r="M496" s="32">
        <v>0.1</v>
      </c>
      <c r="N496" s="32">
        <v>0.1</v>
      </c>
      <c r="O496" s="32">
        <v>0.8</v>
      </c>
      <c r="P496" s="36">
        <v>0.125</v>
      </c>
      <c r="Q496" s="37">
        <v>0.46250000000000002</v>
      </c>
      <c r="R496" s="38">
        <v>710.58843249999984</v>
      </c>
      <c r="S496" s="39">
        <v>0</v>
      </c>
      <c r="T496" s="39">
        <v>710.58843249999984</v>
      </c>
      <c r="U496" s="39">
        <v>328.64715003124996</v>
      </c>
      <c r="V496" s="40">
        <v>381.94128246874993</v>
      </c>
      <c r="W496" s="41">
        <f>IFERROR(Table1[[#This Row],[DC Capex (Inflated)]]/Table1[[#This Row],[Total capital cost Incl subsidies (Inflated)]],0)</f>
        <v>0.46250000000000008</v>
      </c>
      <c r="X496" s="42">
        <f>IFERROR(Table1[[#This Row],[Rates Loan (Inflated)]]/Table1[[#This Row],[Total capital cost Incl subsidies (Inflated)]],0)</f>
        <v>0.53749999999999998</v>
      </c>
      <c r="Y496" s="43">
        <f>IFERROR(Table1[[#This Row],[Subsidies (Uninflated)]]/Table1[[#This Row],[Total capital cost Incl subsidies (Inflated)]],0)</f>
        <v>0</v>
      </c>
      <c r="Z496" s="10"/>
    </row>
    <row r="497" spans="1:26" ht="23.25" x14ac:dyDescent="0.35">
      <c r="A497" s="32" t="s">
        <v>830</v>
      </c>
      <c r="B497" s="56" t="s">
        <v>829</v>
      </c>
      <c r="C497" s="53" t="s">
        <v>657</v>
      </c>
      <c r="D497" s="65" t="s">
        <v>36</v>
      </c>
      <c r="E497" s="65" t="s">
        <v>20</v>
      </c>
      <c r="F497" s="60" t="s">
        <v>55</v>
      </c>
      <c r="G497" s="70">
        <v>0.5</v>
      </c>
      <c r="H497" s="34">
        <v>2006</v>
      </c>
      <c r="I497" s="33">
        <v>2008</v>
      </c>
      <c r="J497" s="65">
        <v>2031</v>
      </c>
      <c r="K497" s="35">
        <v>30</v>
      </c>
      <c r="L497" s="32">
        <v>0</v>
      </c>
      <c r="M497" s="32">
        <v>0.1</v>
      </c>
      <c r="N497" s="32">
        <v>0.1</v>
      </c>
      <c r="O497" s="32">
        <v>0.8</v>
      </c>
      <c r="P497" s="36">
        <v>0.125</v>
      </c>
      <c r="Q497" s="37">
        <v>0.46250000000000002</v>
      </c>
      <c r="R497" s="38">
        <v>243.60138750000002</v>
      </c>
      <c r="S497" s="39">
        <v>0</v>
      </c>
      <c r="T497" s="39">
        <v>243.60138750000002</v>
      </c>
      <c r="U497" s="39">
        <v>112.66564171875001</v>
      </c>
      <c r="V497" s="40">
        <v>130.93574578125001</v>
      </c>
      <c r="W497" s="41">
        <f>IFERROR(Table1[[#This Row],[DC Capex (Inflated)]]/Table1[[#This Row],[Total capital cost Incl subsidies (Inflated)]],0)</f>
        <v>0.46250000000000002</v>
      </c>
      <c r="X497" s="42">
        <f>IFERROR(Table1[[#This Row],[Rates Loan (Inflated)]]/Table1[[#This Row],[Total capital cost Incl subsidies (Inflated)]],0)</f>
        <v>0.53749999999999998</v>
      </c>
      <c r="Y497" s="43">
        <f>IFERROR(Table1[[#This Row],[Subsidies (Uninflated)]]/Table1[[#This Row],[Total capital cost Incl subsidies (Inflated)]],0)</f>
        <v>0</v>
      </c>
      <c r="Z497" s="10"/>
    </row>
    <row r="498" spans="1:26" ht="23.25" x14ac:dyDescent="0.35">
      <c r="A498" s="32" t="s">
        <v>692</v>
      </c>
      <c r="B498" s="56" t="s">
        <v>693</v>
      </c>
      <c r="C498" s="53" t="s">
        <v>43</v>
      </c>
      <c r="D498" s="65" t="s">
        <v>36</v>
      </c>
      <c r="E498" s="65" t="s">
        <v>20</v>
      </c>
      <c r="F498" s="60" t="s">
        <v>55</v>
      </c>
      <c r="G498" s="70">
        <v>1</v>
      </c>
      <c r="H498" s="34">
        <v>2007</v>
      </c>
      <c r="I498" s="33">
        <v>2014</v>
      </c>
      <c r="J498" s="65">
        <v>2031</v>
      </c>
      <c r="K498" s="35">
        <v>30</v>
      </c>
      <c r="L498" s="32">
        <v>0</v>
      </c>
      <c r="M498" s="32">
        <v>0.505</v>
      </c>
      <c r="N498" s="32">
        <v>0.05</v>
      </c>
      <c r="O498" s="32">
        <v>0.4449999999999999</v>
      </c>
      <c r="P498" s="36">
        <v>0.125</v>
      </c>
      <c r="Q498" s="37">
        <v>0.28499999999999998</v>
      </c>
      <c r="R498" s="38">
        <v>45</v>
      </c>
      <c r="S498" s="39">
        <v>0</v>
      </c>
      <c r="T498" s="39">
        <v>45</v>
      </c>
      <c r="U498" s="39">
        <v>12.824999999999999</v>
      </c>
      <c r="V498" s="40">
        <v>32.174999999999997</v>
      </c>
      <c r="W498" s="41">
        <f>IFERROR(Table1[[#This Row],[DC Capex (Inflated)]]/Table1[[#This Row],[Total capital cost Incl subsidies (Inflated)]],0)</f>
        <v>0.28499999999999998</v>
      </c>
      <c r="X498" s="42">
        <f>IFERROR(Table1[[#This Row],[Rates Loan (Inflated)]]/Table1[[#This Row],[Total capital cost Incl subsidies (Inflated)]],0)</f>
        <v>0.71499999999999997</v>
      </c>
      <c r="Y498" s="43">
        <f>IFERROR(Table1[[#This Row],[Subsidies (Uninflated)]]/Table1[[#This Row],[Total capital cost Incl subsidies (Inflated)]],0)</f>
        <v>0</v>
      </c>
      <c r="Z498" s="10"/>
    </row>
    <row r="499" spans="1:26" ht="23.25" x14ac:dyDescent="0.35">
      <c r="A499" s="32" t="s">
        <v>770</v>
      </c>
      <c r="B499" s="56" t="s">
        <v>771</v>
      </c>
      <c r="C499" s="53" t="s">
        <v>39</v>
      </c>
      <c r="D499" s="65" t="s">
        <v>36</v>
      </c>
      <c r="E499" s="65" t="s">
        <v>20</v>
      </c>
      <c r="F499" s="60" t="s">
        <v>55</v>
      </c>
      <c r="G499" s="70">
        <v>1</v>
      </c>
      <c r="H499" s="34">
        <v>2006</v>
      </c>
      <c r="I499" s="33">
        <v>2007</v>
      </c>
      <c r="J499" s="65">
        <v>2031</v>
      </c>
      <c r="K499" s="35">
        <v>30</v>
      </c>
      <c r="L499" s="32">
        <v>0</v>
      </c>
      <c r="M499" s="32">
        <v>0.505</v>
      </c>
      <c r="N499" s="32">
        <v>0.05</v>
      </c>
      <c r="O499" s="32">
        <v>0.4449999999999999</v>
      </c>
      <c r="P499" s="36">
        <v>0.125</v>
      </c>
      <c r="Q499" s="37">
        <v>0.28499999999999998</v>
      </c>
      <c r="R499" s="38">
        <v>877.3156899999999</v>
      </c>
      <c r="S499" s="39">
        <v>0</v>
      </c>
      <c r="T499" s="39">
        <v>877.3156899999999</v>
      </c>
      <c r="U499" s="39">
        <v>250.03497164999996</v>
      </c>
      <c r="V499" s="40">
        <v>627.28071835000003</v>
      </c>
      <c r="W499" s="41">
        <f>IFERROR(Table1[[#This Row],[DC Capex (Inflated)]]/Table1[[#This Row],[Total capital cost Incl subsidies (Inflated)]],0)</f>
        <v>0.28499999999999998</v>
      </c>
      <c r="X499" s="42">
        <f>IFERROR(Table1[[#This Row],[Rates Loan (Inflated)]]/Table1[[#This Row],[Total capital cost Incl subsidies (Inflated)]],0)</f>
        <v>0.71500000000000008</v>
      </c>
      <c r="Y499" s="43">
        <f>IFERROR(Table1[[#This Row],[Subsidies (Uninflated)]]/Table1[[#This Row],[Total capital cost Incl subsidies (Inflated)]],0)</f>
        <v>0</v>
      </c>
      <c r="Z499" s="10"/>
    </row>
    <row r="500" spans="1:26" ht="23.25" x14ac:dyDescent="0.35">
      <c r="A500" s="32" t="s">
        <v>914</v>
      </c>
      <c r="B500" s="56" t="s">
        <v>915</v>
      </c>
      <c r="C500" s="53" t="s">
        <v>757</v>
      </c>
      <c r="D500" s="65" t="s">
        <v>36</v>
      </c>
      <c r="E500" s="65" t="s">
        <v>20</v>
      </c>
      <c r="F500" s="60" t="s">
        <v>55</v>
      </c>
      <c r="G500" s="70">
        <v>1</v>
      </c>
      <c r="H500" s="34">
        <v>2006</v>
      </c>
      <c r="I500" s="33">
        <v>2008</v>
      </c>
      <c r="J500" s="65">
        <v>2031</v>
      </c>
      <c r="K500" s="35">
        <v>30</v>
      </c>
      <c r="L500" s="32">
        <v>0</v>
      </c>
      <c r="M500" s="32">
        <v>0.505</v>
      </c>
      <c r="N500" s="32">
        <v>0</v>
      </c>
      <c r="O500" s="32">
        <v>0.495</v>
      </c>
      <c r="P500" s="36">
        <v>0.125</v>
      </c>
      <c r="Q500" s="37">
        <v>0.31</v>
      </c>
      <c r="R500" s="38">
        <v>23.796970000000002</v>
      </c>
      <c r="S500" s="39">
        <v>0</v>
      </c>
      <c r="T500" s="39">
        <v>23.796970000000002</v>
      </c>
      <c r="U500" s="39">
        <v>7.3770607000000004</v>
      </c>
      <c r="V500" s="40">
        <v>16.4199093</v>
      </c>
      <c r="W500" s="41">
        <f>IFERROR(Table1[[#This Row],[DC Capex (Inflated)]]/Table1[[#This Row],[Total capital cost Incl subsidies (Inflated)]],0)</f>
        <v>0.31</v>
      </c>
      <c r="X500" s="42">
        <f>IFERROR(Table1[[#This Row],[Rates Loan (Inflated)]]/Table1[[#This Row],[Total capital cost Incl subsidies (Inflated)]],0)</f>
        <v>0.69</v>
      </c>
      <c r="Y500" s="43">
        <f>IFERROR(Table1[[#This Row],[Subsidies (Uninflated)]]/Table1[[#This Row],[Total capital cost Incl subsidies (Inflated)]],0)</f>
        <v>0</v>
      </c>
      <c r="Z500" s="10"/>
    </row>
    <row r="501" spans="1:26" ht="23.25" x14ac:dyDescent="0.35">
      <c r="A501" s="32" t="s">
        <v>879</v>
      </c>
      <c r="B501" s="56" t="s">
        <v>878</v>
      </c>
      <c r="C501" s="53" t="s">
        <v>43</v>
      </c>
      <c r="D501" s="65" t="s">
        <v>36</v>
      </c>
      <c r="E501" s="65" t="s">
        <v>20</v>
      </c>
      <c r="F501" s="60" t="s">
        <v>55</v>
      </c>
      <c r="G501" s="70">
        <v>0.4</v>
      </c>
      <c r="H501" s="34">
        <v>2006</v>
      </c>
      <c r="I501" s="33">
        <v>2008</v>
      </c>
      <c r="J501" s="65">
        <v>2031</v>
      </c>
      <c r="K501" s="35">
        <v>30</v>
      </c>
      <c r="L501" s="32">
        <v>0</v>
      </c>
      <c r="M501" s="32">
        <v>0.30499999999999999</v>
      </c>
      <c r="N501" s="32">
        <v>0.1</v>
      </c>
      <c r="O501" s="32">
        <v>0.59499999999999997</v>
      </c>
      <c r="P501" s="36">
        <v>0.875</v>
      </c>
      <c r="Q501" s="37">
        <v>0.73499999999999999</v>
      </c>
      <c r="R501" s="38">
        <v>16.528481600000003</v>
      </c>
      <c r="S501" s="39">
        <v>0</v>
      </c>
      <c r="T501" s="39">
        <v>16.528481600000003</v>
      </c>
      <c r="U501" s="39">
        <v>12.148433976</v>
      </c>
      <c r="V501" s="40">
        <v>4.3800476240000012</v>
      </c>
      <c r="W501" s="41">
        <f>IFERROR(Table1[[#This Row],[DC Capex (Inflated)]]/Table1[[#This Row],[Total capital cost Incl subsidies (Inflated)]],0)</f>
        <v>0.73499999999999988</v>
      </c>
      <c r="X501" s="42">
        <f>IFERROR(Table1[[#This Row],[Rates Loan (Inflated)]]/Table1[[#This Row],[Total capital cost Incl subsidies (Inflated)]],0)</f>
        <v>0.26500000000000001</v>
      </c>
      <c r="Y501" s="43">
        <f>IFERROR(Table1[[#This Row],[Subsidies (Uninflated)]]/Table1[[#This Row],[Total capital cost Incl subsidies (Inflated)]],0)</f>
        <v>0</v>
      </c>
      <c r="Z501" s="10"/>
    </row>
    <row r="502" spans="1:26" ht="23.25" x14ac:dyDescent="0.35">
      <c r="A502" s="32" t="s">
        <v>876</v>
      </c>
      <c r="B502" s="56" t="s">
        <v>875</v>
      </c>
      <c r="C502" s="53" t="s">
        <v>43</v>
      </c>
      <c r="D502" s="65" t="s">
        <v>36</v>
      </c>
      <c r="E502" s="65" t="s">
        <v>20</v>
      </c>
      <c r="F502" s="60" t="s">
        <v>55</v>
      </c>
      <c r="G502" s="70">
        <v>0.4</v>
      </c>
      <c r="H502" s="34">
        <v>2006</v>
      </c>
      <c r="I502" s="33">
        <v>2008</v>
      </c>
      <c r="J502" s="65">
        <v>2031</v>
      </c>
      <c r="K502" s="35">
        <v>30</v>
      </c>
      <c r="L502" s="32">
        <v>0</v>
      </c>
      <c r="M502" s="32">
        <v>0.30499999999999999</v>
      </c>
      <c r="N502" s="32">
        <v>0.1</v>
      </c>
      <c r="O502" s="32">
        <v>0.59499999999999997</v>
      </c>
      <c r="P502" s="36">
        <v>0.875</v>
      </c>
      <c r="Q502" s="37">
        <v>0.73499999999999999</v>
      </c>
      <c r="R502" s="38">
        <v>403.62095679999999</v>
      </c>
      <c r="S502" s="39">
        <v>0</v>
      </c>
      <c r="T502" s="39">
        <v>403.62095679999999</v>
      </c>
      <c r="U502" s="39">
        <v>296.661403248</v>
      </c>
      <c r="V502" s="40">
        <v>106.95955355199999</v>
      </c>
      <c r="W502" s="41">
        <f>IFERROR(Table1[[#This Row],[DC Capex (Inflated)]]/Table1[[#This Row],[Total capital cost Incl subsidies (Inflated)]],0)</f>
        <v>0.73499999999999999</v>
      </c>
      <c r="X502" s="42">
        <f>IFERROR(Table1[[#This Row],[Rates Loan (Inflated)]]/Table1[[#This Row],[Total capital cost Incl subsidies (Inflated)]],0)</f>
        <v>0.26499999999999996</v>
      </c>
      <c r="Y502" s="43">
        <f>IFERROR(Table1[[#This Row],[Subsidies (Uninflated)]]/Table1[[#This Row],[Total capital cost Incl subsidies (Inflated)]],0)</f>
        <v>0</v>
      </c>
      <c r="Z502" s="10"/>
    </row>
    <row r="503" spans="1:26" ht="23.25" x14ac:dyDescent="0.35">
      <c r="A503" s="32" t="s">
        <v>873</v>
      </c>
      <c r="B503" s="56" t="s">
        <v>872</v>
      </c>
      <c r="C503" s="53" t="s">
        <v>43</v>
      </c>
      <c r="D503" s="65" t="s">
        <v>36</v>
      </c>
      <c r="E503" s="65" t="s">
        <v>20</v>
      </c>
      <c r="F503" s="60" t="s">
        <v>55</v>
      </c>
      <c r="G503" s="70">
        <v>0.4</v>
      </c>
      <c r="H503" s="34">
        <v>2006</v>
      </c>
      <c r="I503" s="33">
        <v>2007</v>
      </c>
      <c r="J503" s="65">
        <v>2031</v>
      </c>
      <c r="K503" s="35">
        <v>30</v>
      </c>
      <c r="L503" s="32">
        <v>0</v>
      </c>
      <c r="M503" s="32">
        <v>0.30499999999999999</v>
      </c>
      <c r="N503" s="32">
        <v>0.1</v>
      </c>
      <c r="O503" s="32">
        <v>0.59499999999999997</v>
      </c>
      <c r="P503" s="36">
        <v>0.875</v>
      </c>
      <c r="Q503" s="37">
        <v>0.73499999999999999</v>
      </c>
      <c r="R503" s="38">
        <v>86.444721600000008</v>
      </c>
      <c r="S503" s="39">
        <v>0</v>
      </c>
      <c r="T503" s="39">
        <v>86.444721600000008</v>
      </c>
      <c r="U503" s="39">
        <v>63.536870375999996</v>
      </c>
      <c r="V503" s="40">
        <v>22.907851223999998</v>
      </c>
      <c r="W503" s="41">
        <f>IFERROR(Table1[[#This Row],[DC Capex (Inflated)]]/Table1[[#This Row],[Total capital cost Incl subsidies (Inflated)]],0)</f>
        <v>0.73499999999999988</v>
      </c>
      <c r="X503" s="42">
        <f>IFERROR(Table1[[#This Row],[Rates Loan (Inflated)]]/Table1[[#This Row],[Total capital cost Incl subsidies (Inflated)]],0)</f>
        <v>0.26499999999999996</v>
      </c>
      <c r="Y503" s="43">
        <f>IFERROR(Table1[[#This Row],[Subsidies (Uninflated)]]/Table1[[#This Row],[Total capital cost Incl subsidies (Inflated)]],0)</f>
        <v>0</v>
      </c>
      <c r="Z503" s="10"/>
    </row>
    <row r="504" spans="1:26" ht="23.25" x14ac:dyDescent="0.35">
      <c r="A504" s="32" t="s">
        <v>840</v>
      </c>
      <c r="B504" s="56" t="s">
        <v>839</v>
      </c>
      <c r="C504" s="53" t="s">
        <v>43</v>
      </c>
      <c r="D504" s="65" t="s">
        <v>36</v>
      </c>
      <c r="E504" s="65" t="s">
        <v>20</v>
      </c>
      <c r="F504" s="60" t="s">
        <v>55</v>
      </c>
      <c r="G504" s="70">
        <v>0.4</v>
      </c>
      <c r="H504" s="34">
        <v>2006</v>
      </c>
      <c r="I504" s="33">
        <v>2007</v>
      </c>
      <c r="J504" s="65">
        <v>2031</v>
      </c>
      <c r="K504" s="35">
        <v>30</v>
      </c>
      <c r="L504" s="32">
        <v>0</v>
      </c>
      <c r="M504" s="32">
        <v>0.30499999999999999</v>
      </c>
      <c r="N504" s="32">
        <v>0.1</v>
      </c>
      <c r="O504" s="32">
        <v>0.59499999999999997</v>
      </c>
      <c r="P504" s="36">
        <v>0.875</v>
      </c>
      <c r="Q504" s="37">
        <v>0.73499999999999999</v>
      </c>
      <c r="R504" s="38">
        <v>129.8279952</v>
      </c>
      <c r="S504" s="39">
        <v>0</v>
      </c>
      <c r="T504" s="39">
        <v>129.8279952</v>
      </c>
      <c r="U504" s="39">
        <v>95.423576472000008</v>
      </c>
      <c r="V504" s="40">
        <v>34.404418728000003</v>
      </c>
      <c r="W504" s="41">
        <f>IFERROR(Table1[[#This Row],[DC Capex (Inflated)]]/Table1[[#This Row],[Total capital cost Incl subsidies (Inflated)]],0)</f>
        <v>0.73499999999999999</v>
      </c>
      <c r="X504" s="42">
        <f>IFERROR(Table1[[#This Row],[Rates Loan (Inflated)]]/Table1[[#This Row],[Total capital cost Incl subsidies (Inflated)]],0)</f>
        <v>0.26500000000000001</v>
      </c>
      <c r="Y504" s="43">
        <f>IFERROR(Table1[[#This Row],[Subsidies (Uninflated)]]/Table1[[#This Row],[Total capital cost Incl subsidies (Inflated)]],0)</f>
        <v>0</v>
      </c>
      <c r="Z504" s="10"/>
    </row>
    <row r="505" spans="1:26" ht="23.25" x14ac:dyDescent="0.35">
      <c r="A505" s="32" t="s">
        <v>731</v>
      </c>
      <c r="B505" s="56" t="s">
        <v>730</v>
      </c>
      <c r="C505" s="53" t="s">
        <v>674</v>
      </c>
      <c r="D505" s="65" t="s">
        <v>36</v>
      </c>
      <c r="E505" s="65" t="s">
        <v>20</v>
      </c>
      <c r="F505" s="60" t="s">
        <v>55</v>
      </c>
      <c r="G505" s="70">
        <v>0.4</v>
      </c>
      <c r="H505" s="34">
        <v>2006</v>
      </c>
      <c r="I505" s="33">
        <v>2007</v>
      </c>
      <c r="J505" s="65">
        <v>2031</v>
      </c>
      <c r="K505" s="35">
        <v>30</v>
      </c>
      <c r="L505" s="32">
        <v>0</v>
      </c>
      <c r="M505" s="32">
        <v>0.1</v>
      </c>
      <c r="N505" s="32">
        <v>0.1</v>
      </c>
      <c r="O505" s="32">
        <v>0.8</v>
      </c>
      <c r="P505" s="36">
        <v>0.875</v>
      </c>
      <c r="Q505" s="37">
        <v>0.83750000000000002</v>
      </c>
      <c r="R505" s="38">
        <v>305.09150720000002</v>
      </c>
      <c r="S505" s="39">
        <v>0</v>
      </c>
      <c r="T505" s="39">
        <v>305.09150720000002</v>
      </c>
      <c r="U505" s="39">
        <v>255.51413728000003</v>
      </c>
      <c r="V505" s="40">
        <v>49.577369919999995</v>
      </c>
      <c r="W505" s="41">
        <f>IFERROR(Table1[[#This Row],[DC Capex (Inflated)]]/Table1[[#This Row],[Total capital cost Incl subsidies (Inflated)]],0)</f>
        <v>0.83750000000000002</v>
      </c>
      <c r="X505" s="42">
        <f>IFERROR(Table1[[#This Row],[Rates Loan (Inflated)]]/Table1[[#This Row],[Total capital cost Incl subsidies (Inflated)]],0)</f>
        <v>0.16249999999999998</v>
      </c>
      <c r="Y505" s="43">
        <f>IFERROR(Table1[[#This Row],[Subsidies (Uninflated)]]/Table1[[#This Row],[Total capital cost Incl subsidies (Inflated)]],0)</f>
        <v>0</v>
      </c>
      <c r="Z505" s="10"/>
    </row>
    <row r="506" spans="1:26" ht="46.5" x14ac:dyDescent="0.35">
      <c r="A506" s="32" t="s">
        <v>1189</v>
      </c>
      <c r="B506" s="56" t="s">
        <v>1190</v>
      </c>
      <c r="C506" s="53" t="s">
        <v>657</v>
      </c>
      <c r="D506" s="65" t="s">
        <v>36</v>
      </c>
      <c r="E506" s="65" t="s">
        <v>20</v>
      </c>
      <c r="F506" s="60" t="s">
        <v>55</v>
      </c>
      <c r="G506" s="70">
        <v>0.5</v>
      </c>
      <c r="H506" s="34">
        <v>2011</v>
      </c>
      <c r="I506" s="33">
        <v>2018</v>
      </c>
      <c r="J506" s="65">
        <v>2031</v>
      </c>
      <c r="K506" s="35">
        <v>30</v>
      </c>
      <c r="L506" s="32">
        <v>0</v>
      </c>
      <c r="M506" s="32">
        <v>0.1</v>
      </c>
      <c r="N506" s="32">
        <v>0.1</v>
      </c>
      <c r="O506" s="32">
        <v>0.8</v>
      </c>
      <c r="P506" s="36">
        <v>0.125</v>
      </c>
      <c r="Q506" s="37">
        <v>0.46250000000000002</v>
      </c>
      <c r="R506" s="38">
        <v>90.135565</v>
      </c>
      <c r="S506" s="39">
        <v>0</v>
      </c>
      <c r="T506" s="39">
        <v>90.135565</v>
      </c>
      <c r="U506" s="39">
        <v>41.687698812500003</v>
      </c>
      <c r="V506" s="40">
        <v>48.447866187499997</v>
      </c>
      <c r="W506" s="41">
        <f>IFERROR(Table1[[#This Row],[DC Capex (Inflated)]]/Table1[[#This Row],[Total capital cost Incl subsidies (Inflated)]],0)</f>
        <v>0.46250000000000002</v>
      </c>
      <c r="X506" s="42">
        <f>IFERROR(Table1[[#This Row],[Rates Loan (Inflated)]]/Table1[[#This Row],[Total capital cost Incl subsidies (Inflated)]],0)</f>
        <v>0.53749999999999998</v>
      </c>
      <c r="Y506" s="43">
        <f>IFERROR(Table1[[#This Row],[Subsidies (Uninflated)]]/Table1[[#This Row],[Total capital cost Incl subsidies (Inflated)]],0)</f>
        <v>0</v>
      </c>
      <c r="Z506" s="10"/>
    </row>
    <row r="507" spans="1:26" ht="46.5" x14ac:dyDescent="0.35">
      <c r="A507" s="32" t="s">
        <v>1193</v>
      </c>
      <c r="B507" s="56" t="s">
        <v>1194</v>
      </c>
      <c r="C507" s="53" t="s">
        <v>657</v>
      </c>
      <c r="D507" s="65" t="s">
        <v>36</v>
      </c>
      <c r="E507" s="65" t="s">
        <v>20</v>
      </c>
      <c r="F507" s="60" t="s">
        <v>55</v>
      </c>
      <c r="G507" s="70">
        <v>0.5</v>
      </c>
      <c r="H507" s="34">
        <v>2009</v>
      </c>
      <c r="I507" s="33">
        <v>2016</v>
      </c>
      <c r="J507" s="65">
        <v>2031</v>
      </c>
      <c r="K507" s="35">
        <v>30</v>
      </c>
      <c r="L507" s="32">
        <v>0</v>
      </c>
      <c r="M507" s="32">
        <v>0.1</v>
      </c>
      <c r="N507" s="32">
        <v>0.1</v>
      </c>
      <c r="O507" s="32">
        <v>0.8</v>
      </c>
      <c r="P507" s="36">
        <v>0.125</v>
      </c>
      <c r="Q507" s="37">
        <v>0.46250000000000002</v>
      </c>
      <c r="R507" s="38">
        <v>722.93532000000005</v>
      </c>
      <c r="S507" s="39">
        <v>0</v>
      </c>
      <c r="T507" s="39">
        <v>722.93532000000005</v>
      </c>
      <c r="U507" s="39">
        <v>334.35758550000003</v>
      </c>
      <c r="V507" s="40">
        <v>388.57773450000002</v>
      </c>
      <c r="W507" s="41">
        <f>IFERROR(Table1[[#This Row],[DC Capex (Inflated)]]/Table1[[#This Row],[Total capital cost Incl subsidies (Inflated)]],0)</f>
        <v>0.46250000000000002</v>
      </c>
      <c r="X507" s="42">
        <f>IFERROR(Table1[[#This Row],[Rates Loan (Inflated)]]/Table1[[#This Row],[Total capital cost Incl subsidies (Inflated)]],0)</f>
        <v>0.53749999999999998</v>
      </c>
      <c r="Y507" s="43">
        <f>IFERROR(Table1[[#This Row],[Subsidies (Uninflated)]]/Table1[[#This Row],[Total capital cost Incl subsidies (Inflated)]],0)</f>
        <v>0</v>
      </c>
      <c r="Z507" s="10"/>
    </row>
    <row r="508" spans="1:26" ht="23.25" x14ac:dyDescent="0.35">
      <c r="A508" s="32" t="s">
        <v>1200</v>
      </c>
      <c r="B508" s="56" t="s">
        <v>1198</v>
      </c>
      <c r="C508" s="53" t="s">
        <v>43</v>
      </c>
      <c r="D508" s="65" t="s">
        <v>36</v>
      </c>
      <c r="E508" s="65" t="s">
        <v>20</v>
      </c>
      <c r="F508" s="60" t="s">
        <v>55</v>
      </c>
      <c r="G508" s="70">
        <v>0.4</v>
      </c>
      <c r="H508" s="34">
        <v>2011</v>
      </c>
      <c r="I508" s="33">
        <v>2018</v>
      </c>
      <c r="J508" s="65">
        <v>2031</v>
      </c>
      <c r="K508" s="35">
        <v>30</v>
      </c>
      <c r="L508" s="32">
        <v>0</v>
      </c>
      <c r="M508" s="32">
        <v>0.30499999999999999</v>
      </c>
      <c r="N508" s="32">
        <v>0.1</v>
      </c>
      <c r="O508" s="32">
        <v>0.59499999999999997</v>
      </c>
      <c r="P508" s="36">
        <v>0.875</v>
      </c>
      <c r="Q508" s="37">
        <v>0.73499999999999999</v>
      </c>
      <c r="R508" s="38">
        <v>259.75553200000002</v>
      </c>
      <c r="S508" s="39">
        <v>0</v>
      </c>
      <c r="T508" s="39">
        <v>259.75553200000002</v>
      </c>
      <c r="U508" s="39">
        <v>190.92031602</v>
      </c>
      <c r="V508" s="40">
        <v>68.835215980000015</v>
      </c>
      <c r="W508" s="41">
        <f>IFERROR(Table1[[#This Row],[DC Capex (Inflated)]]/Table1[[#This Row],[Total capital cost Incl subsidies (Inflated)]],0)</f>
        <v>0.73499999999999999</v>
      </c>
      <c r="X508" s="42">
        <f>IFERROR(Table1[[#This Row],[Rates Loan (Inflated)]]/Table1[[#This Row],[Total capital cost Incl subsidies (Inflated)]],0)</f>
        <v>0.26500000000000007</v>
      </c>
      <c r="Y508" s="43">
        <f>IFERROR(Table1[[#This Row],[Subsidies (Uninflated)]]/Table1[[#This Row],[Total capital cost Incl subsidies (Inflated)]],0)</f>
        <v>0</v>
      </c>
      <c r="Z508" s="10"/>
    </row>
    <row r="509" spans="1:26" ht="23.25" x14ac:dyDescent="0.35">
      <c r="A509" s="32" t="s">
        <v>1274</v>
      </c>
      <c r="B509" s="56" t="s">
        <v>1207</v>
      </c>
      <c r="C509" s="53" t="s">
        <v>43</v>
      </c>
      <c r="D509" s="65" t="s">
        <v>36</v>
      </c>
      <c r="E509" s="65" t="s">
        <v>20</v>
      </c>
      <c r="F509" s="60" t="s">
        <v>55</v>
      </c>
      <c r="G509" s="70">
        <v>0.4</v>
      </c>
      <c r="H509" s="34">
        <v>2010</v>
      </c>
      <c r="I509" s="33">
        <v>2017</v>
      </c>
      <c r="J509" s="65">
        <v>2031</v>
      </c>
      <c r="K509" s="35">
        <v>30</v>
      </c>
      <c r="L509" s="32">
        <v>0</v>
      </c>
      <c r="M509" s="32">
        <v>0.30499999999999999</v>
      </c>
      <c r="N509" s="32">
        <v>0.1</v>
      </c>
      <c r="O509" s="32">
        <v>0.59499999999999997</v>
      </c>
      <c r="P509" s="36">
        <v>0.875</v>
      </c>
      <c r="Q509" s="37">
        <v>0.73499999999999999</v>
      </c>
      <c r="R509" s="38">
        <v>323.588324</v>
      </c>
      <c r="S509" s="39">
        <v>0</v>
      </c>
      <c r="T509" s="39">
        <v>323.588324</v>
      </c>
      <c r="U509" s="39">
        <v>237.83741814000001</v>
      </c>
      <c r="V509" s="40">
        <v>85.750905860000017</v>
      </c>
      <c r="W509" s="41">
        <f>IFERROR(Table1[[#This Row],[DC Capex (Inflated)]]/Table1[[#This Row],[Total capital cost Incl subsidies (Inflated)]],0)</f>
        <v>0.73499999999999999</v>
      </c>
      <c r="X509" s="42">
        <f>IFERROR(Table1[[#This Row],[Rates Loan (Inflated)]]/Table1[[#This Row],[Total capital cost Incl subsidies (Inflated)]],0)</f>
        <v>0.26500000000000007</v>
      </c>
      <c r="Y509" s="43">
        <f>IFERROR(Table1[[#This Row],[Subsidies (Uninflated)]]/Table1[[#This Row],[Total capital cost Incl subsidies (Inflated)]],0)</f>
        <v>0</v>
      </c>
      <c r="Z509" s="10"/>
    </row>
    <row r="510" spans="1:26" ht="23.25" x14ac:dyDescent="0.35">
      <c r="A510" s="32" t="s">
        <v>825</v>
      </c>
      <c r="B510" s="56" t="s">
        <v>824</v>
      </c>
      <c r="C510" s="53" t="s">
        <v>710</v>
      </c>
      <c r="D510" s="65" t="s">
        <v>36</v>
      </c>
      <c r="E510" s="65" t="s">
        <v>20</v>
      </c>
      <c r="F510" s="60" t="s">
        <v>55</v>
      </c>
      <c r="G510" s="70">
        <v>0.4</v>
      </c>
      <c r="H510" s="34">
        <v>2006</v>
      </c>
      <c r="I510" s="33">
        <v>2010</v>
      </c>
      <c r="J510" s="65">
        <v>2031</v>
      </c>
      <c r="K510" s="35">
        <v>30</v>
      </c>
      <c r="L510" s="32">
        <v>0</v>
      </c>
      <c r="M510" s="32">
        <v>0.1</v>
      </c>
      <c r="N510" s="32">
        <v>0.1</v>
      </c>
      <c r="O510" s="32">
        <v>0.8</v>
      </c>
      <c r="P510" s="36">
        <v>0.875</v>
      </c>
      <c r="Q510" s="37">
        <v>0.83750000000000002</v>
      </c>
      <c r="R510" s="38">
        <v>86.443723200000008</v>
      </c>
      <c r="S510" s="39">
        <v>0</v>
      </c>
      <c r="T510" s="39">
        <v>86.443723200000008</v>
      </c>
      <c r="U510" s="39">
        <v>72.396618180000019</v>
      </c>
      <c r="V510" s="40">
        <v>14.047105019999995</v>
      </c>
      <c r="W510" s="41">
        <f>IFERROR(Table1[[#This Row],[DC Capex (Inflated)]]/Table1[[#This Row],[Total capital cost Incl subsidies (Inflated)]],0)</f>
        <v>0.83750000000000013</v>
      </c>
      <c r="X510" s="42">
        <f>IFERROR(Table1[[#This Row],[Rates Loan (Inflated)]]/Table1[[#This Row],[Total capital cost Incl subsidies (Inflated)]],0)</f>
        <v>0.16249999999999992</v>
      </c>
      <c r="Y510" s="43">
        <f>IFERROR(Table1[[#This Row],[Subsidies (Uninflated)]]/Table1[[#This Row],[Total capital cost Incl subsidies (Inflated)]],0)</f>
        <v>0</v>
      </c>
      <c r="Z510" s="10"/>
    </row>
    <row r="511" spans="1:26" ht="23.25" x14ac:dyDescent="0.35">
      <c r="A511" s="32" t="s">
        <v>1298</v>
      </c>
      <c r="B511" s="56" t="s">
        <v>1299</v>
      </c>
      <c r="C511" s="53"/>
      <c r="D511" s="65" t="s">
        <v>36</v>
      </c>
      <c r="E511" s="65" t="s">
        <v>20</v>
      </c>
      <c r="F511" s="60" t="s">
        <v>55</v>
      </c>
      <c r="G511" s="70">
        <v>1</v>
      </c>
      <c r="H511" s="34">
        <v>2011</v>
      </c>
      <c r="I511" s="33">
        <v>2018</v>
      </c>
      <c r="J511" s="65">
        <v>2031</v>
      </c>
      <c r="K511" s="35">
        <v>30</v>
      </c>
      <c r="L511" s="32">
        <v>0</v>
      </c>
      <c r="M511" s="32">
        <v>0.30499999999999999</v>
      </c>
      <c r="N511" s="32">
        <v>0.1</v>
      </c>
      <c r="O511" s="32">
        <v>0.59499999999999997</v>
      </c>
      <c r="P511" s="36">
        <v>0.63</v>
      </c>
      <c r="Q511" s="37">
        <v>0.61250000000000004</v>
      </c>
      <c r="R511" s="38">
        <v>635.34</v>
      </c>
      <c r="S511" s="39">
        <v>0</v>
      </c>
      <c r="T511" s="39">
        <v>635.34</v>
      </c>
      <c r="U511" s="39">
        <v>389.14575000000002</v>
      </c>
      <c r="V511" s="40">
        <v>246.19425000000001</v>
      </c>
      <c r="W511" s="41">
        <f>IFERROR(Table1[[#This Row],[DC Capex (Inflated)]]/Table1[[#This Row],[Total capital cost Incl subsidies (Inflated)]],0)</f>
        <v>0.61250000000000004</v>
      </c>
      <c r="X511" s="42">
        <f>IFERROR(Table1[[#This Row],[Rates Loan (Inflated)]]/Table1[[#This Row],[Total capital cost Incl subsidies (Inflated)]],0)</f>
        <v>0.38750000000000001</v>
      </c>
      <c r="Y511" s="43">
        <f>IFERROR(Table1[[#This Row],[Subsidies (Uninflated)]]/Table1[[#This Row],[Total capital cost Incl subsidies (Inflated)]],0)</f>
        <v>0</v>
      </c>
      <c r="Z511" s="10"/>
    </row>
    <row r="512" spans="1:26" ht="23.25" x14ac:dyDescent="0.35">
      <c r="A512" s="32" t="s">
        <v>782</v>
      </c>
      <c r="B512" s="56" t="s">
        <v>783</v>
      </c>
      <c r="C512" s="53" t="s">
        <v>37</v>
      </c>
      <c r="D512" s="65" t="s">
        <v>36</v>
      </c>
      <c r="E512" s="65" t="s">
        <v>20</v>
      </c>
      <c r="F512" s="60" t="s">
        <v>55</v>
      </c>
      <c r="G512" s="70">
        <v>1</v>
      </c>
      <c r="H512" s="34">
        <v>2006</v>
      </c>
      <c r="I512" s="33">
        <v>2008</v>
      </c>
      <c r="J512" s="65">
        <v>2031</v>
      </c>
      <c r="K512" s="35">
        <v>30</v>
      </c>
      <c r="L512" s="32">
        <v>0</v>
      </c>
      <c r="M512" s="32">
        <v>0.505</v>
      </c>
      <c r="N512" s="32">
        <v>0.05</v>
      </c>
      <c r="O512" s="32">
        <v>0.4449999999999999</v>
      </c>
      <c r="P512" s="36">
        <v>0.125</v>
      </c>
      <c r="Q512" s="37">
        <v>0.28499999999999998</v>
      </c>
      <c r="R512" s="38">
        <v>260.67156</v>
      </c>
      <c r="S512" s="39">
        <v>0</v>
      </c>
      <c r="T512" s="39">
        <v>260.67156</v>
      </c>
      <c r="U512" s="39">
        <v>74.29139459999999</v>
      </c>
      <c r="V512" s="40">
        <v>186.38016540000001</v>
      </c>
      <c r="W512" s="41">
        <f>IFERROR(Table1[[#This Row],[DC Capex (Inflated)]]/Table1[[#This Row],[Total capital cost Incl subsidies (Inflated)]],0)</f>
        <v>0.28499999999999998</v>
      </c>
      <c r="X512" s="42">
        <f>IFERROR(Table1[[#This Row],[Rates Loan (Inflated)]]/Table1[[#This Row],[Total capital cost Incl subsidies (Inflated)]],0)</f>
        <v>0.71500000000000008</v>
      </c>
      <c r="Y512" s="43">
        <f>IFERROR(Table1[[#This Row],[Subsidies (Uninflated)]]/Table1[[#This Row],[Total capital cost Incl subsidies (Inflated)]],0)</f>
        <v>0</v>
      </c>
      <c r="Z512" s="10"/>
    </row>
    <row r="513" spans="1:26" ht="23.25" x14ac:dyDescent="0.35">
      <c r="A513" s="32" t="s">
        <v>804</v>
      </c>
      <c r="B513" s="56" t="s">
        <v>805</v>
      </c>
      <c r="C513" s="53" t="s">
        <v>37</v>
      </c>
      <c r="D513" s="65" t="s">
        <v>36</v>
      </c>
      <c r="E513" s="65" t="s">
        <v>20</v>
      </c>
      <c r="F513" s="60" t="s">
        <v>55</v>
      </c>
      <c r="G513" s="70">
        <v>1</v>
      </c>
      <c r="H513" s="34">
        <v>2006</v>
      </c>
      <c r="I513" s="33">
        <v>2008</v>
      </c>
      <c r="J513" s="65">
        <v>2031</v>
      </c>
      <c r="K513" s="35">
        <v>30</v>
      </c>
      <c r="L513" s="32">
        <v>0</v>
      </c>
      <c r="M513" s="32">
        <v>0.1</v>
      </c>
      <c r="N513" s="32">
        <v>0.15</v>
      </c>
      <c r="O513" s="32">
        <v>0.75</v>
      </c>
      <c r="P513" s="36">
        <v>0.125</v>
      </c>
      <c r="Q513" s="37">
        <v>0.4375</v>
      </c>
      <c r="R513" s="38">
        <v>47.222999999999999</v>
      </c>
      <c r="S513" s="39">
        <v>0</v>
      </c>
      <c r="T513" s="39">
        <v>47.222999999999999</v>
      </c>
      <c r="U513" s="39">
        <v>20.660062499999999</v>
      </c>
      <c r="V513" s="40">
        <v>26.5629375</v>
      </c>
      <c r="W513" s="41">
        <f>IFERROR(Table1[[#This Row],[DC Capex (Inflated)]]/Table1[[#This Row],[Total capital cost Incl subsidies (Inflated)]],0)</f>
        <v>0.4375</v>
      </c>
      <c r="X513" s="42">
        <f>IFERROR(Table1[[#This Row],[Rates Loan (Inflated)]]/Table1[[#This Row],[Total capital cost Incl subsidies (Inflated)]],0)</f>
        <v>0.5625</v>
      </c>
      <c r="Y513" s="43">
        <f>IFERROR(Table1[[#This Row],[Subsidies (Uninflated)]]/Table1[[#This Row],[Total capital cost Incl subsidies (Inflated)]],0)</f>
        <v>0</v>
      </c>
      <c r="Z513" s="10"/>
    </row>
    <row r="514" spans="1:26" ht="23.25" x14ac:dyDescent="0.35">
      <c r="A514" s="32" t="s">
        <v>780</v>
      </c>
      <c r="B514" s="56" t="s">
        <v>781</v>
      </c>
      <c r="C514" s="53" t="s">
        <v>37</v>
      </c>
      <c r="D514" s="65" t="s">
        <v>36</v>
      </c>
      <c r="E514" s="65" t="s">
        <v>20</v>
      </c>
      <c r="F514" s="60" t="s">
        <v>55</v>
      </c>
      <c r="G514" s="70">
        <v>1</v>
      </c>
      <c r="H514" s="34">
        <v>2006</v>
      </c>
      <c r="I514" s="33">
        <v>2010</v>
      </c>
      <c r="J514" s="65">
        <v>2031</v>
      </c>
      <c r="K514" s="35">
        <v>30</v>
      </c>
      <c r="L514" s="32">
        <v>0</v>
      </c>
      <c r="M514" s="32">
        <v>0.505</v>
      </c>
      <c r="N514" s="32">
        <v>0.05</v>
      </c>
      <c r="O514" s="32">
        <v>0.4449999999999999</v>
      </c>
      <c r="P514" s="36">
        <v>0.125</v>
      </c>
      <c r="Q514" s="37">
        <v>0.28499999999999998</v>
      </c>
      <c r="R514" s="38">
        <v>181.98094</v>
      </c>
      <c r="S514" s="39">
        <v>0</v>
      </c>
      <c r="T514" s="39">
        <v>181.98094</v>
      </c>
      <c r="U514" s="39">
        <v>51.864567899999997</v>
      </c>
      <c r="V514" s="40">
        <v>130.11637210000001</v>
      </c>
      <c r="W514" s="41">
        <f>IFERROR(Table1[[#This Row],[DC Capex (Inflated)]]/Table1[[#This Row],[Total capital cost Incl subsidies (Inflated)]],0)</f>
        <v>0.28499999999999998</v>
      </c>
      <c r="X514" s="42">
        <f>IFERROR(Table1[[#This Row],[Rates Loan (Inflated)]]/Table1[[#This Row],[Total capital cost Incl subsidies (Inflated)]],0)</f>
        <v>0.71499999999999997</v>
      </c>
      <c r="Y514" s="43">
        <f>IFERROR(Table1[[#This Row],[Subsidies (Uninflated)]]/Table1[[#This Row],[Total capital cost Incl subsidies (Inflated)]],0)</f>
        <v>0</v>
      </c>
      <c r="Z514" s="10"/>
    </row>
    <row r="515" spans="1:26" ht="23.25" x14ac:dyDescent="0.35">
      <c r="A515" s="32" t="s">
        <v>690</v>
      </c>
      <c r="B515" s="56" t="s">
        <v>691</v>
      </c>
      <c r="C515" s="53" t="s">
        <v>43</v>
      </c>
      <c r="D515" s="65" t="s">
        <v>36</v>
      </c>
      <c r="E515" s="65" t="s">
        <v>20</v>
      </c>
      <c r="F515" s="60" t="s">
        <v>55</v>
      </c>
      <c r="G515" s="70">
        <v>1</v>
      </c>
      <c r="H515" s="34">
        <v>2006</v>
      </c>
      <c r="I515" s="33">
        <v>2013</v>
      </c>
      <c r="J515" s="65">
        <v>2031</v>
      </c>
      <c r="K515" s="35">
        <v>30</v>
      </c>
      <c r="L515" s="32">
        <v>0</v>
      </c>
      <c r="M515" s="32">
        <v>0.505</v>
      </c>
      <c r="N515" s="32">
        <v>0.05</v>
      </c>
      <c r="O515" s="32">
        <v>0.4449999999999999</v>
      </c>
      <c r="P515" s="36">
        <v>0.125</v>
      </c>
      <c r="Q515" s="37">
        <v>0.28499999999999998</v>
      </c>
      <c r="R515" s="38">
        <v>2384.7812699999999</v>
      </c>
      <c r="S515" s="39">
        <v>0</v>
      </c>
      <c r="T515" s="39">
        <v>2384.7812699999999</v>
      </c>
      <c r="U515" s="39">
        <v>679.66266194999992</v>
      </c>
      <c r="V515" s="40">
        <v>1705.1186080500001</v>
      </c>
      <c r="W515" s="41">
        <f>IFERROR(Table1[[#This Row],[DC Capex (Inflated)]]/Table1[[#This Row],[Total capital cost Incl subsidies (Inflated)]],0)</f>
        <v>0.28499999999999998</v>
      </c>
      <c r="X515" s="42">
        <f>IFERROR(Table1[[#This Row],[Rates Loan (Inflated)]]/Table1[[#This Row],[Total capital cost Incl subsidies (Inflated)]],0)</f>
        <v>0.71500000000000008</v>
      </c>
      <c r="Y515" s="43">
        <f>IFERROR(Table1[[#This Row],[Subsidies (Uninflated)]]/Table1[[#This Row],[Total capital cost Incl subsidies (Inflated)]],0)</f>
        <v>0</v>
      </c>
      <c r="Z515" s="10"/>
    </row>
    <row r="516" spans="1:26" ht="23.25" x14ac:dyDescent="0.35">
      <c r="A516" s="32" t="s">
        <v>788</v>
      </c>
      <c r="B516" s="56" t="s">
        <v>789</v>
      </c>
      <c r="C516" s="53" t="s">
        <v>757</v>
      </c>
      <c r="D516" s="65" t="s">
        <v>36</v>
      </c>
      <c r="E516" s="65" t="s">
        <v>20</v>
      </c>
      <c r="F516" s="60" t="s">
        <v>55</v>
      </c>
      <c r="G516" s="70">
        <v>1</v>
      </c>
      <c r="H516" s="34">
        <v>2006</v>
      </c>
      <c r="I516" s="33">
        <v>2007</v>
      </c>
      <c r="J516" s="65">
        <v>2031</v>
      </c>
      <c r="K516" s="35">
        <v>30</v>
      </c>
      <c r="L516" s="32">
        <v>0</v>
      </c>
      <c r="M516" s="32">
        <v>0.505</v>
      </c>
      <c r="N516" s="32">
        <v>0</v>
      </c>
      <c r="O516" s="32">
        <v>0.495</v>
      </c>
      <c r="P516" s="36">
        <v>0.125</v>
      </c>
      <c r="Q516" s="37">
        <v>0.31</v>
      </c>
      <c r="R516" s="38">
        <v>220.60502</v>
      </c>
      <c r="S516" s="39">
        <v>0</v>
      </c>
      <c r="T516" s="39">
        <v>220.60502</v>
      </c>
      <c r="U516" s="39">
        <v>68.387556200000006</v>
      </c>
      <c r="V516" s="40">
        <v>152.21746379999999</v>
      </c>
      <c r="W516" s="41">
        <f>IFERROR(Table1[[#This Row],[DC Capex (Inflated)]]/Table1[[#This Row],[Total capital cost Incl subsidies (Inflated)]],0)</f>
        <v>0.31000000000000005</v>
      </c>
      <c r="X516" s="42">
        <f>IFERROR(Table1[[#This Row],[Rates Loan (Inflated)]]/Table1[[#This Row],[Total capital cost Incl subsidies (Inflated)]],0)</f>
        <v>0.69</v>
      </c>
      <c r="Y516" s="43">
        <f>IFERROR(Table1[[#This Row],[Subsidies (Uninflated)]]/Table1[[#This Row],[Total capital cost Incl subsidies (Inflated)]],0)</f>
        <v>0</v>
      </c>
      <c r="Z516" s="10"/>
    </row>
    <row r="517" spans="1:26" ht="46.5" x14ac:dyDescent="0.35">
      <c r="A517" s="32" t="s">
        <v>745</v>
      </c>
      <c r="B517" s="56" t="s">
        <v>746</v>
      </c>
      <c r="C517" s="53" t="s">
        <v>52</v>
      </c>
      <c r="D517" s="65" t="s">
        <v>36</v>
      </c>
      <c r="E517" s="65" t="s">
        <v>20</v>
      </c>
      <c r="F517" s="60" t="s">
        <v>55</v>
      </c>
      <c r="G517" s="70">
        <v>1</v>
      </c>
      <c r="H517" s="34">
        <v>2006</v>
      </c>
      <c r="I517" s="33">
        <v>2006</v>
      </c>
      <c r="J517" s="65">
        <v>2031</v>
      </c>
      <c r="K517" s="35">
        <v>30</v>
      </c>
      <c r="L517" s="32">
        <v>0</v>
      </c>
      <c r="M517" s="32">
        <v>0.1</v>
      </c>
      <c r="N517" s="32">
        <v>0.05</v>
      </c>
      <c r="O517" s="32">
        <v>0.85</v>
      </c>
      <c r="P517" s="36">
        <v>0.875</v>
      </c>
      <c r="Q517" s="37">
        <v>0.86250000000000004</v>
      </c>
      <c r="R517" s="38">
        <v>549.25899000000004</v>
      </c>
      <c r="S517" s="39">
        <v>0</v>
      </c>
      <c r="T517" s="39">
        <v>549.25899000000004</v>
      </c>
      <c r="U517" s="39">
        <v>473.73587887500003</v>
      </c>
      <c r="V517" s="40">
        <v>75.523111124999957</v>
      </c>
      <c r="W517" s="41">
        <f>IFERROR(Table1[[#This Row],[DC Capex (Inflated)]]/Table1[[#This Row],[Total capital cost Incl subsidies (Inflated)]],0)</f>
        <v>0.86249999999999993</v>
      </c>
      <c r="X517" s="42">
        <f>IFERROR(Table1[[#This Row],[Rates Loan (Inflated)]]/Table1[[#This Row],[Total capital cost Incl subsidies (Inflated)]],0)</f>
        <v>0.1374999999999999</v>
      </c>
      <c r="Y517" s="43">
        <f>IFERROR(Table1[[#This Row],[Subsidies (Uninflated)]]/Table1[[#This Row],[Total capital cost Incl subsidies (Inflated)]],0)</f>
        <v>0</v>
      </c>
      <c r="Z517" s="10"/>
    </row>
    <row r="518" spans="1:26" ht="23.25" x14ac:dyDescent="0.35">
      <c r="A518" s="32" t="s">
        <v>932</v>
      </c>
      <c r="B518" s="56" t="s">
        <v>931</v>
      </c>
      <c r="C518" s="53" t="s">
        <v>43</v>
      </c>
      <c r="D518" s="65" t="s">
        <v>36</v>
      </c>
      <c r="E518" s="65" t="s">
        <v>20</v>
      </c>
      <c r="F518" s="60" t="s">
        <v>55</v>
      </c>
      <c r="G518" s="70">
        <v>0.4</v>
      </c>
      <c r="H518" s="34">
        <v>2006</v>
      </c>
      <c r="I518" s="33">
        <v>2007</v>
      </c>
      <c r="J518" s="65">
        <v>2031</v>
      </c>
      <c r="K518" s="35">
        <v>30</v>
      </c>
      <c r="L518" s="32">
        <v>0</v>
      </c>
      <c r="M518" s="32">
        <v>0.90500000000000003</v>
      </c>
      <c r="N518" s="32">
        <v>0.05</v>
      </c>
      <c r="O518" s="32">
        <v>4.4999999999999929E-2</v>
      </c>
      <c r="P518" s="36">
        <v>0.125</v>
      </c>
      <c r="Q518" s="37">
        <v>8.5000000000000006E-2</v>
      </c>
      <c r="R518" s="38">
        <v>7.4941999999999995E-2</v>
      </c>
      <c r="S518" s="39">
        <v>0</v>
      </c>
      <c r="T518" s="39">
        <v>7.4941999999999995E-2</v>
      </c>
      <c r="U518" s="39">
        <v>6.3700700000000002E-3</v>
      </c>
      <c r="V518" s="40">
        <v>6.8571929999999989E-2</v>
      </c>
      <c r="W518" s="41">
        <f>IFERROR(Table1[[#This Row],[DC Capex (Inflated)]]/Table1[[#This Row],[Total capital cost Incl subsidies (Inflated)]],0)</f>
        <v>8.5000000000000006E-2</v>
      </c>
      <c r="X518" s="42">
        <f>IFERROR(Table1[[#This Row],[Rates Loan (Inflated)]]/Table1[[#This Row],[Total capital cost Incl subsidies (Inflated)]],0)</f>
        <v>0.91499999999999992</v>
      </c>
      <c r="Y518" s="43">
        <f>IFERROR(Table1[[#This Row],[Subsidies (Uninflated)]]/Table1[[#This Row],[Total capital cost Incl subsidies (Inflated)]],0)</f>
        <v>0</v>
      </c>
      <c r="Z518" s="10"/>
    </row>
    <row r="519" spans="1:26" ht="23.25" x14ac:dyDescent="0.35">
      <c r="A519" s="32" t="s">
        <v>906</v>
      </c>
      <c r="B519" s="56" t="s">
        <v>907</v>
      </c>
      <c r="C519" s="53" t="s">
        <v>757</v>
      </c>
      <c r="D519" s="65" t="s">
        <v>36</v>
      </c>
      <c r="E519" s="65" t="s">
        <v>20</v>
      </c>
      <c r="F519" s="60" t="s">
        <v>55</v>
      </c>
      <c r="G519" s="70">
        <v>1</v>
      </c>
      <c r="H519" s="34">
        <v>2006</v>
      </c>
      <c r="I519" s="33">
        <v>2013</v>
      </c>
      <c r="J519" s="65">
        <v>2031</v>
      </c>
      <c r="K519" s="35">
        <v>30</v>
      </c>
      <c r="L519" s="32">
        <v>0</v>
      </c>
      <c r="M519" s="32">
        <v>0.505</v>
      </c>
      <c r="N519" s="32">
        <v>0.49500000000000011</v>
      </c>
      <c r="O519" s="32">
        <v>0</v>
      </c>
      <c r="P519" s="36">
        <v>0.125</v>
      </c>
      <c r="Q519" s="37">
        <v>6.25E-2</v>
      </c>
      <c r="R519" s="38">
        <v>437.67903000000001</v>
      </c>
      <c r="S519" s="39">
        <v>0</v>
      </c>
      <c r="T519" s="39">
        <v>437.67903000000001</v>
      </c>
      <c r="U519" s="39">
        <v>27.354939375000001</v>
      </c>
      <c r="V519" s="40">
        <v>410.324090625</v>
      </c>
      <c r="W519" s="41">
        <f>IFERROR(Table1[[#This Row],[DC Capex (Inflated)]]/Table1[[#This Row],[Total capital cost Incl subsidies (Inflated)]],0)</f>
        <v>6.25E-2</v>
      </c>
      <c r="X519" s="42">
        <f>IFERROR(Table1[[#This Row],[Rates Loan (Inflated)]]/Table1[[#This Row],[Total capital cost Incl subsidies (Inflated)]],0)</f>
        <v>0.9375</v>
      </c>
      <c r="Y519" s="43">
        <f>IFERROR(Table1[[#This Row],[Subsidies (Uninflated)]]/Table1[[#This Row],[Total capital cost Incl subsidies (Inflated)]],0)</f>
        <v>0</v>
      </c>
      <c r="Z519" s="10"/>
    </row>
    <row r="520" spans="1:26" ht="23.25" x14ac:dyDescent="0.35">
      <c r="A520" s="32" t="s">
        <v>798</v>
      </c>
      <c r="B520" s="56" t="s">
        <v>799</v>
      </c>
      <c r="C520" s="53" t="s">
        <v>757</v>
      </c>
      <c r="D520" s="65" t="s">
        <v>36</v>
      </c>
      <c r="E520" s="65" t="s">
        <v>20</v>
      </c>
      <c r="F520" s="60" t="s">
        <v>55</v>
      </c>
      <c r="G520" s="70">
        <v>1</v>
      </c>
      <c r="H520" s="34">
        <v>2006</v>
      </c>
      <c r="I520" s="33">
        <v>2009</v>
      </c>
      <c r="J520" s="65">
        <v>2031</v>
      </c>
      <c r="K520" s="35">
        <v>30</v>
      </c>
      <c r="L520" s="32">
        <v>0</v>
      </c>
      <c r="M520" s="32">
        <v>0.505</v>
      </c>
      <c r="N520" s="32">
        <v>0.49500000000000011</v>
      </c>
      <c r="O520" s="32">
        <v>0</v>
      </c>
      <c r="P520" s="36">
        <v>0.125</v>
      </c>
      <c r="Q520" s="37">
        <v>6.25E-2</v>
      </c>
      <c r="R520" s="38">
        <v>1341.4370900000001</v>
      </c>
      <c r="S520" s="39">
        <v>0</v>
      </c>
      <c r="T520" s="39">
        <v>1341.4370900000001</v>
      </c>
      <c r="U520" s="39">
        <v>83.839818125000008</v>
      </c>
      <c r="V520" s="40">
        <v>1257.5972718749999</v>
      </c>
      <c r="W520" s="41">
        <f>IFERROR(Table1[[#This Row],[DC Capex (Inflated)]]/Table1[[#This Row],[Total capital cost Incl subsidies (Inflated)]],0)</f>
        <v>6.25E-2</v>
      </c>
      <c r="X520" s="42">
        <f>IFERROR(Table1[[#This Row],[Rates Loan (Inflated)]]/Table1[[#This Row],[Total capital cost Incl subsidies (Inflated)]],0)</f>
        <v>0.93749999999999989</v>
      </c>
      <c r="Y520" s="43">
        <f>IFERROR(Table1[[#This Row],[Subsidies (Uninflated)]]/Table1[[#This Row],[Total capital cost Incl subsidies (Inflated)]],0)</f>
        <v>0</v>
      </c>
      <c r="Z520" s="10"/>
    </row>
    <row r="521" spans="1:26" ht="23.25" x14ac:dyDescent="0.35">
      <c r="A521" s="32" t="s">
        <v>800</v>
      </c>
      <c r="B521" s="56" t="s">
        <v>801</v>
      </c>
      <c r="C521" s="53" t="s">
        <v>757</v>
      </c>
      <c r="D521" s="65" t="s">
        <v>36</v>
      </c>
      <c r="E521" s="65" t="s">
        <v>20</v>
      </c>
      <c r="F521" s="60" t="s">
        <v>55</v>
      </c>
      <c r="G521" s="70">
        <v>1</v>
      </c>
      <c r="H521" s="34">
        <v>2006</v>
      </c>
      <c r="I521" s="33">
        <v>2012</v>
      </c>
      <c r="J521" s="65">
        <v>2031</v>
      </c>
      <c r="K521" s="35">
        <v>30</v>
      </c>
      <c r="L521" s="32">
        <v>0</v>
      </c>
      <c r="M521" s="32">
        <v>0.505</v>
      </c>
      <c r="N521" s="32">
        <v>0.49500000000000011</v>
      </c>
      <c r="O521" s="32">
        <v>0</v>
      </c>
      <c r="P521" s="36">
        <v>0.125</v>
      </c>
      <c r="Q521" s="37">
        <v>6.25E-2</v>
      </c>
      <c r="R521" s="38">
        <v>167.60511</v>
      </c>
      <c r="S521" s="39">
        <v>0</v>
      </c>
      <c r="T521" s="39">
        <v>167.60511</v>
      </c>
      <c r="U521" s="39">
        <v>10.475319375</v>
      </c>
      <c r="V521" s="40">
        <v>157.12979062500003</v>
      </c>
      <c r="W521" s="41">
        <f>IFERROR(Table1[[#This Row],[DC Capex (Inflated)]]/Table1[[#This Row],[Total capital cost Incl subsidies (Inflated)]],0)</f>
        <v>6.25E-2</v>
      </c>
      <c r="X521" s="42">
        <f>IFERROR(Table1[[#This Row],[Rates Loan (Inflated)]]/Table1[[#This Row],[Total capital cost Incl subsidies (Inflated)]],0)</f>
        <v>0.93750000000000022</v>
      </c>
      <c r="Y521" s="43">
        <f>IFERROR(Table1[[#This Row],[Subsidies (Uninflated)]]/Table1[[#This Row],[Total capital cost Incl subsidies (Inflated)]],0)</f>
        <v>0</v>
      </c>
      <c r="Z521" s="10"/>
    </row>
    <row r="522" spans="1:26" ht="23.25" x14ac:dyDescent="0.35">
      <c r="A522" s="32" t="s">
        <v>802</v>
      </c>
      <c r="B522" s="56" t="s">
        <v>803</v>
      </c>
      <c r="C522" s="53" t="s">
        <v>757</v>
      </c>
      <c r="D522" s="65" t="s">
        <v>36</v>
      </c>
      <c r="E522" s="65" t="s">
        <v>20</v>
      </c>
      <c r="F522" s="60" t="s">
        <v>55</v>
      </c>
      <c r="G522" s="70">
        <v>1</v>
      </c>
      <c r="H522" s="34">
        <v>2006</v>
      </c>
      <c r="I522" s="33">
        <v>2012</v>
      </c>
      <c r="J522" s="65">
        <v>2031</v>
      </c>
      <c r="K522" s="35">
        <v>30</v>
      </c>
      <c r="L522" s="32">
        <v>0</v>
      </c>
      <c r="M522" s="32">
        <v>0.505</v>
      </c>
      <c r="N522" s="32">
        <v>0</v>
      </c>
      <c r="O522" s="32">
        <v>0.495</v>
      </c>
      <c r="P522" s="36">
        <v>0.125</v>
      </c>
      <c r="Q522" s="37">
        <v>0.31</v>
      </c>
      <c r="R522" s="38">
        <v>285.74799000000002</v>
      </c>
      <c r="S522" s="39">
        <v>0</v>
      </c>
      <c r="T522" s="39">
        <v>285.74799000000002</v>
      </c>
      <c r="U522" s="39">
        <v>88.581876899999997</v>
      </c>
      <c r="V522" s="40">
        <v>197.16611309999999</v>
      </c>
      <c r="W522" s="41">
        <f>IFERROR(Table1[[#This Row],[DC Capex (Inflated)]]/Table1[[#This Row],[Total capital cost Incl subsidies (Inflated)]],0)</f>
        <v>0.31</v>
      </c>
      <c r="X522" s="42">
        <f>IFERROR(Table1[[#This Row],[Rates Loan (Inflated)]]/Table1[[#This Row],[Total capital cost Incl subsidies (Inflated)]],0)</f>
        <v>0.69</v>
      </c>
      <c r="Y522" s="43">
        <f>IFERROR(Table1[[#This Row],[Subsidies (Uninflated)]]/Table1[[#This Row],[Total capital cost Incl subsidies (Inflated)]],0)</f>
        <v>0</v>
      </c>
      <c r="Z522" s="10"/>
    </row>
    <row r="523" spans="1:26" ht="23.25" x14ac:dyDescent="0.35">
      <c r="A523" s="32" t="s">
        <v>820</v>
      </c>
      <c r="B523" s="56" t="s">
        <v>819</v>
      </c>
      <c r="C523" s="53" t="s">
        <v>39</v>
      </c>
      <c r="D523" s="65" t="s">
        <v>36</v>
      </c>
      <c r="E523" s="65" t="s">
        <v>20</v>
      </c>
      <c r="F523" s="60" t="s">
        <v>55</v>
      </c>
      <c r="G523" s="70">
        <v>0.5</v>
      </c>
      <c r="H523" s="34">
        <v>2006</v>
      </c>
      <c r="I523" s="33">
        <v>2007</v>
      </c>
      <c r="J523" s="65">
        <v>2031</v>
      </c>
      <c r="K523" s="35">
        <v>30</v>
      </c>
      <c r="L523" s="32">
        <v>0</v>
      </c>
      <c r="M523" s="32">
        <v>0.1</v>
      </c>
      <c r="N523" s="32">
        <v>0.15</v>
      </c>
      <c r="O523" s="32">
        <v>0.75</v>
      </c>
      <c r="P523" s="36">
        <v>0.125</v>
      </c>
      <c r="Q523" s="37">
        <v>0.4375</v>
      </c>
      <c r="R523" s="38">
        <v>122.73074750000001</v>
      </c>
      <c r="S523" s="39">
        <v>0</v>
      </c>
      <c r="T523" s="39">
        <v>122.73074750000001</v>
      </c>
      <c r="U523" s="39">
        <v>53.694702031250003</v>
      </c>
      <c r="V523" s="40">
        <v>69.036045468750004</v>
      </c>
      <c r="W523" s="41">
        <f>IFERROR(Table1[[#This Row],[DC Capex (Inflated)]]/Table1[[#This Row],[Total capital cost Incl subsidies (Inflated)]],0)</f>
        <v>0.4375</v>
      </c>
      <c r="X523" s="42">
        <f>IFERROR(Table1[[#This Row],[Rates Loan (Inflated)]]/Table1[[#This Row],[Total capital cost Incl subsidies (Inflated)]],0)</f>
        <v>0.5625</v>
      </c>
      <c r="Y523" s="43">
        <f>IFERROR(Table1[[#This Row],[Subsidies (Uninflated)]]/Table1[[#This Row],[Total capital cost Incl subsidies (Inflated)]],0)</f>
        <v>0</v>
      </c>
      <c r="Z523" s="10"/>
    </row>
    <row r="524" spans="1:26" ht="23.25" x14ac:dyDescent="0.35">
      <c r="A524" s="32" t="s">
        <v>817</v>
      </c>
      <c r="B524" s="56" t="s">
        <v>816</v>
      </c>
      <c r="C524" s="53" t="s">
        <v>39</v>
      </c>
      <c r="D524" s="65" t="s">
        <v>36</v>
      </c>
      <c r="E524" s="65" t="s">
        <v>20</v>
      </c>
      <c r="F524" s="60" t="s">
        <v>55</v>
      </c>
      <c r="G524" s="70">
        <v>0.5</v>
      </c>
      <c r="H524" s="34">
        <v>2006</v>
      </c>
      <c r="I524" s="33">
        <v>2006</v>
      </c>
      <c r="J524" s="65">
        <v>2031</v>
      </c>
      <c r="K524" s="35">
        <v>30</v>
      </c>
      <c r="L524" s="32">
        <v>0</v>
      </c>
      <c r="M524" s="32">
        <v>0.1</v>
      </c>
      <c r="N524" s="32">
        <v>0.15</v>
      </c>
      <c r="O524" s="32">
        <v>0.75</v>
      </c>
      <c r="P524" s="36">
        <v>0.125</v>
      </c>
      <c r="Q524" s="37">
        <v>0.4375</v>
      </c>
      <c r="R524" s="38">
        <v>53.803150000000009</v>
      </c>
      <c r="S524" s="39">
        <v>0</v>
      </c>
      <c r="T524" s="39">
        <v>53.803150000000009</v>
      </c>
      <c r="U524" s="39">
        <v>23.538878125000004</v>
      </c>
      <c r="V524" s="40">
        <v>30.264271875000009</v>
      </c>
      <c r="W524" s="41">
        <f>IFERROR(Table1[[#This Row],[DC Capex (Inflated)]]/Table1[[#This Row],[Total capital cost Incl subsidies (Inflated)]],0)</f>
        <v>0.4375</v>
      </c>
      <c r="X524" s="42">
        <f>IFERROR(Table1[[#This Row],[Rates Loan (Inflated)]]/Table1[[#This Row],[Total capital cost Incl subsidies (Inflated)]],0)</f>
        <v>0.56250000000000011</v>
      </c>
      <c r="Y524" s="43">
        <f>IFERROR(Table1[[#This Row],[Subsidies (Uninflated)]]/Table1[[#This Row],[Total capital cost Incl subsidies (Inflated)]],0)</f>
        <v>0</v>
      </c>
      <c r="Z524" s="10"/>
    </row>
    <row r="525" spans="1:26" ht="23.25" x14ac:dyDescent="0.35">
      <c r="A525" s="32" t="s">
        <v>684</v>
      </c>
      <c r="B525" s="56" t="s">
        <v>732</v>
      </c>
      <c r="C525" s="53" t="s">
        <v>657</v>
      </c>
      <c r="D525" s="65" t="s">
        <v>36</v>
      </c>
      <c r="E525" s="65" t="s">
        <v>20</v>
      </c>
      <c r="F525" s="60" t="s">
        <v>55</v>
      </c>
      <c r="G525" s="70">
        <v>1</v>
      </c>
      <c r="H525" s="34">
        <v>2006</v>
      </c>
      <c r="I525" s="33">
        <v>2010</v>
      </c>
      <c r="J525" s="65">
        <v>2031</v>
      </c>
      <c r="K525" s="35">
        <v>30</v>
      </c>
      <c r="L525" s="32">
        <v>0</v>
      </c>
      <c r="M525" s="32">
        <v>0.30499999999999999</v>
      </c>
      <c r="N525" s="32">
        <v>0.45</v>
      </c>
      <c r="O525" s="32">
        <v>0.24500000000000005</v>
      </c>
      <c r="P525" s="36">
        <v>0.125</v>
      </c>
      <c r="Q525" s="37">
        <v>0.185</v>
      </c>
      <c r="R525" s="38">
        <v>11952.613219999999</v>
      </c>
      <c r="S525" s="39">
        <v>0</v>
      </c>
      <c r="T525" s="39">
        <v>11952.613219999999</v>
      </c>
      <c r="U525" s="39">
        <v>2211.2334456999997</v>
      </c>
      <c r="V525" s="40">
        <v>9741.3797742999996</v>
      </c>
      <c r="W525" s="41">
        <f>IFERROR(Table1[[#This Row],[DC Capex (Inflated)]]/Table1[[#This Row],[Total capital cost Incl subsidies (Inflated)]],0)</f>
        <v>0.185</v>
      </c>
      <c r="X525" s="42">
        <f>IFERROR(Table1[[#This Row],[Rates Loan (Inflated)]]/Table1[[#This Row],[Total capital cost Incl subsidies (Inflated)]],0)</f>
        <v>0.81500000000000006</v>
      </c>
      <c r="Y525" s="43">
        <f>IFERROR(Table1[[#This Row],[Subsidies (Uninflated)]]/Table1[[#This Row],[Total capital cost Incl subsidies (Inflated)]],0)</f>
        <v>0</v>
      </c>
      <c r="Z525" s="10"/>
    </row>
    <row r="526" spans="1:26" ht="23.25" x14ac:dyDescent="0.35">
      <c r="A526" s="32" t="s">
        <v>685</v>
      </c>
      <c r="B526" s="56" t="s">
        <v>686</v>
      </c>
      <c r="C526" s="53" t="s">
        <v>657</v>
      </c>
      <c r="D526" s="65" t="s">
        <v>36</v>
      </c>
      <c r="E526" s="65" t="s">
        <v>20</v>
      </c>
      <c r="F526" s="60" t="s">
        <v>55</v>
      </c>
      <c r="G526" s="70">
        <v>1</v>
      </c>
      <c r="H526" s="34">
        <v>2006</v>
      </c>
      <c r="I526" s="33">
        <v>2013</v>
      </c>
      <c r="J526" s="65">
        <v>2031</v>
      </c>
      <c r="K526" s="35">
        <v>30</v>
      </c>
      <c r="L526" s="32">
        <v>0</v>
      </c>
      <c r="M526" s="32">
        <v>0.30499999999999999</v>
      </c>
      <c r="N526" s="32">
        <v>0.45</v>
      </c>
      <c r="O526" s="32">
        <v>0.24500000000000005</v>
      </c>
      <c r="P526" s="36">
        <v>0.125</v>
      </c>
      <c r="Q526" s="37">
        <v>0.185</v>
      </c>
      <c r="R526" s="38">
        <v>1146.7402</v>
      </c>
      <c r="S526" s="39">
        <v>0</v>
      </c>
      <c r="T526" s="39">
        <v>1146.7402</v>
      </c>
      <c r="U526" s="39">
        <v>212.14693699999998</v>
      </c>
      <c r="V526" s="40">
        <v>934.59326300000009</v>
      </c>
      <c r="W526" s="41">
        <f>IFERROR(Table1[[#This Row],[DC Capex (Inflated)]]/Table1[[#This Row],[Total capital cost Incl subsidies (Inflated)]],0)</f>
        <v>0.185</v>
      </c>
      <c r="X526" s="42">
        <f>IFERROR(Table1[[#This Row],[Rates Loan (Inflated)]]/Table1[[#This Row],[Total capital cost Incl subsidies (Inflated)]],0)</f>
        <v>0.81500000000000006</v>
      </c>
      <c r="Y526" s="43">
        <f>IFERROR(Table1[[#This Row],[Subsidies (Uninflated)]]/Table1[[#This Row],[Total capital cost Incl subsidies (Inflated)]],0)</f>
        <v>0</v>
      </c>
      <c r="Z526" s="10"/>
    </row>
    <row r="527" spans="1:26" ht="23.25" x14ac:dyDescent="0.35">
      <c r="A527" s="32" t="s">
        <v>682</v>
      </c>
      <c r="B527" s="56" t="s">
        <v>683</v>
      </c>
      <c r="C527" s="53" t="s">
        <v>657</v>
      </c>
      <c r="D527" s="65" t="s">
        <v>36</v>
      </c>
      <c r="E527" s="65" t="s">
        <v>20</v>
      </c>
      <c r="F527" s="60" t="s">
        <v>55</v>
      </c>
      <c r="G527" s="70">
        <v>1</v>
      </c>
      <c r="H527" s="34">
        <v>2006</v>
      </c>
      <c r="I527" s="33">
        <v>2013</v>
      </c>
      <c r="J527" s="65">
        <v>2031</v>
      </c>
      <c r="K527" s="35">
        <v>30</v>
      </c>
      <c r="L527" s="32">
        <v>0</v>
      </c>
      <c r="M527" s="32">
        <v>0.30499999999999999</v>
      </c>
      <c r="N527" s="32">
        <v>0.45</v>
      </c>
      <c r="O527" s="32">
        <v>0.24500000000000005</v>
      </c>
      <c r="P527" s="36">
        <v>0.125</v>
      </c>
      <c r="Q527" s="37">
        <v>0.185</v>
      </c>
      <c r="R527" s="38">
        <v>54.636300000000006</v>
      </c>
      <c r="S527" s="39">
        <v>0</v>
      </c>
      <c r="T527" s="39">
        <v>54.636300000000006</v>
      </c>
      <c r="U527" s="39">
        <v>10.107715500000001</v>
      </c>
      <c r="V527" s="40">
        <v>44.528584500000008</v>
      </c>
      <c r="W527" s="41">
        <f>IFERROR(Table1[[#This Row],[DC Capex (Inflated)]]/Table1[[#This Row],[Total capital cost Incl subsidies (Inflated)]],0)</f>
        <v>0.185</v>
      </c>
      <c r="X527" s="42">
        <f>IFERROR(Table1[[#This Row],[Rates Loan (Inflated)]]/Table1[[#This Row],[Total capital cost Incl subsidies (Inflated)]],0)</f>
        <v>0.81500000000000006</v>
      </c>
      <c r="Y527" s="43">
        <f>IFERROR(Table1[[#This Row],[Subsidies (Uninflated)]]/Table1[[#This Row],[Total capital cost Incl subsidies (Inflated)]],0)</f>
        <v>0</v>
      </c>
      <c r="Z527" s="10"/>
    </row>
    <row r="528" spans="1:26" ht="23.25" x14ac:dyDescent="0.35">
      <c r="A528" s="32" t="s">
        <v>833</v>
      </c>
      <c r="B528" s="56" t="s">
        <v>834</v>
      </c>
      <c r="C528" s="53" t="s">
        <v>657</v>
      </c>
      <c r="D528" s="65" t="s">
        <v>36</v>
      </c>
      <c r="E528" s="65" t="s">
        <v>20</v>
      </c>
      <c r="F528" s="60" t="s">
        <v>55</v>
      </c>
      <c r="G528" s="70">
        <v>1</v>
      </c>
      <c r="H528" s="34">
        <v>2006</v>
      </c>
      <c r="I528" s="33">
        <v>2008</v>
      </c>
      <c r="J528" s="65">
        <v>2031</v>
      </c>
      <c r="K528" s="35">
        <v>30</v>
      </c>
      <c r="L528" s="32">
        <v>0</v>
      </c>
      <c r="M528" s="32">
        <v>0.1</v>
      </c>
      <c r="N528" s="32">
        <v>0.1</v>
      </c>
      <c r="O528" s="32">
        <v>0.8</v>
      </c>
      <c r="P528" s="36">
        <v>0.125</v>
      </c>
      <c r="Q528" s="37">
        <v>0.46250000000000002</v>
      </c>
      <c r="R528" s="38">
        <v>375.22807000000006</v>
      </c>
      <c r="S528" s="39">
        <v>0</v>
      </c>
      <c r="T528" s="39">
        <v>375.22807000000006</v>
      </c>
      <c r="U528" s="39">
        <v>173.54298237500004</v>
      </c>
      <c r="V528" s="40">
        <v>201.68508762499999</v>
      </c>
      <c r="W528" s="41">
        <f>IFERROR(Table1[[#This Row],[DC Capex (Inflated)]]/Table1[[#This Row],[Total capital cost Incl subsidies (Inflated)]],0)</f>
        <v>0.46250000000000002</v>
      </c>
      <c r="X528" s="42">
        <f>IFERROR(Table1[[#This Row],[Rates Loan (Inflated)]]/Table1[[#This Row],[Total capital cost Incl subsidies (Inflated)]],0)</f>
        <v>0.53749999999999987</v>
      </c>
      <c r="Y528" s="43">
        <f>IFERROR(Table1[[#This Row],[Subsidies (Uninflated)]]/Table1[[#This Row],[Total capital cost Incl subsidies (Inflated)]],0)</f>
        <v>0</v>
      </c>
      <c r="Z528" s="10"/>
    </row>
    <row r="529" spans="1:26" ht="23.25" x14ac:dyDescent="0.35">
      <c r="A529" s="32" t="s">
        <v>698</v>
      </c>
      <c r="B529" s="56" t="s">
        <v>699</v>
      </c>
      <c r="C529" s="53" t="s">
        <v>39</v>
      </c>
      <c r="D529" s="65" t="s">
        <v>36</v>
      </c>
      <c r="E529" s="65" t="s">
        <v>20</v>
      </c>
      <c r="F529" s="60" t="s">
        <v>55</v>
      </c>
      <c r="G529" s="70">
        <v>1</v>
      </c>
      <c r="H529" s="34">
        <v>2006</v>
      </c>
      <c r="I529" s="33">
        <v>2013</v>
      </c>
      <c r="J529" s="65">
        <v>2031</v>
      </c>
      <c r="K529" s="35">
        <v>30</v>
      </c>
      <c r="L529" s="32">
        <v>0</v>
      </c>
      <c r="M529" s="32">
        <v>0.505</v>
      </c>
      <c r="N529" s="32">
        <v>0.05</v>
      </c>
      <c r="O529" s="32">
        <v>0.4449999999999999</v>
      </c>
      <c r="P529" s="36">
        <v>0.125</v>
      </c>
      <c r="Q529" s="37">
        <v>0.28499999999999998</v>
      </c>
      <c r="R529" s="38">
        <v>288.4418</v>
      </c>
      <c r="S529" s="39">
        <v>0</v>
      </c>
      <c r="T529" s="39">
        <v>288.4418</v>
      </c>
      <c r="U529" s="39">
        <v>82.205912999999995</v>
      </c>
      <c r="V529" s="40">
        <v>206.23588699999999</v>
      </c>
      <c r="W529" s="41">
        <f>IFERROR(Table1[[#This Row],[DC Capex (Inflated)]]/Table1[[#This Row],[Total capital cost Incl subsidies (Inflated)]],0)</f>
        <v>0.28499999999999998</v>
      </c>
      <c r="X529" s="42">
        <f>IFERROR(Table1[[#This Row],[Rates Loan (Inflated)]]/Table1[[#This Row],[Total capital cost Incl subsidies (Inflated)]],0)</f>
        <v>0.71499999999999997</v>
      </c>
      <c r="Y529" s="43">
        <f>IFERROR(Table1[[#This Row],[Subsidies (Uninflated)]]/Table1[[#This Row],[Total capital cost Incl subsidies (Inflated)]],0)</f>
        <v>0</v>
      </c>
      <c r="Z529" s="10"/>
    </row>
    <row r="530" spans="1:26" ht="23.25" x14ac:dyDescent="0.35">
      <c r="A530" s="32" t="s">
        <v>734</v>
      </c>
      <c r="B530" s="56" t="s">
        <v>304</v>
      </c>
      <c r="C530" s="53" t="s">
        <v>674</v>
      </c>
      <c r="D530" s="65" t="s">
        <v>36</v>
      </c>
      <c r="E530" s="65" t="s">
        <v>20</v>
      </c>
      <c r="F530" s="60" t="s">
        <v>55</v>
      </c>
      <c r="G530" s="70">
        <v>0.4</v>
      </c>
      <c r="H530" s="34">
        <v>2006</v>
      </c>
      <c r="I530" s="33">
        <v>2005</v>
      </c>
      <c r="J530" s="65">
        <v>2031</v>
      </c>
      <c r="K530" s="35">
        <v>30</v>
      </c>
      <c r="L530" s="32">
        <v>0</v>
      </c>
      <c r="M530" s="32">
        <v>0.1</v>
      </c>
      <c r="N530" s="32">
        <v>0.1</v>
      </c>
      <c r="O530" s="32">
        <v>0.8</v>
      </c>
      <c r="P530" s="36">
        <v>0.875</v>
      </c>
      <c r="Q530" s="37">
        <v>0.83750000000000002</v>
      </c>
      <c r="R530" s="38">
        <v>167.52</v>
      </c>
      <c r="S530" s="39">
        <v>0</v>
      </c>
      <c r="T530" s="39">
        <v>167.52</v>
      </c>
      <c r="U530" s="39">
        <v>140.298</v>
      </c>
      <c r="V530" s="40">
        <v>27.222000000000008</v>
      </c>
      <c r="W530" s="41">
        <f>IFERROR(Table1[[#This Row],[DC Capex (Inflated)]]/Table1[[#This Row],[Total capital cost Incl subsidies (Inflated)]],0)</f>
        <v>0.83749999999999991</v>
      </c>
      <c r="X530" s="42">
        <f>IFERROR(Table1[[#This Row],[Rates Loan (Inflated)]]/Table1[[#This Row],[Total capital cost Incl subsidies (Inflated)]],0)</f>
        <v>0.16250000000000003</v>
      </c>
      <c r="Y530" s="43">
        <f>IFERROR(Table1[[#This Row],[Subsidies (Uninflated)]]/Table1[[#This Row],[Total capital cost Incl subsidies (Inflated)]],0)</f>
        <v>0</v>
      </c>
      <c r="Z530" s="10"/>
    </row>
    <row r="531" spans="1:26" ht="23.25" x14ac:dyDescent="0.35">
      <c r="A531" s="32" t="s">
        <v>984</v>
      </c>
      <c r="B531" s="56" t="s">
        <v>983</v>
      </c>
      <c r="C531" s="53" t="s">
        <v>674</v>
      </c>
      <c r="D531" s="65" t="s">
        <v>36</v>
      </c>
      <c r="E531" s="65" t="s">
        <v>20</v>
      </c>
      <c r="F531" s="60" t="s">
        <v>55</v>
      </c>
      <c r="G531" s="70">
        <v>0.4</v>
      </c>
      <c r="H531" s="34">
        <v>2006</v>
      </c>
      <c r="I531" s="33">
        <v>2001</v>
      </c>
      <c r="J531" s="65">
        <v>2031</v>
      </c>
      <c r="K531" s="35">
        <v>30</v>
      </c>
      <c r="L531" s="32">
        <v>0</v>
      </c>
      <c r="M531" s="32">
        <v>0.1</v>
      </c>
      <c r="N531" s="32">
        <v>0.1</v>
      </c>
      <c r="O531" s="32">
        <v>0.8</v>
      </c>
      <c r="P531" s="36">
        <v>0.875</v>
      </c>
      <c r="Q531" s="37">
        <v>0.83750000000000002</v>
      </c>
      <c r="R531" s="38">
        <v>4.0288704000000006</v>
      </c>
      <c r="S531" s="39">
        <v>0</v>
      </c>
      <c r="T531" s="39">
        <v>4.0288704000000006</v>
      </c>
      <c r="U531" s="39">
        <v>3.3741789600000005</v>
      </c>
      <c r="V531" s="40">
        <v>0.65469144000000012</v>
      </c>
      <c r="W531" s="41">
        <f>IFERROR(Table1[[#This Row],[DC Capex (Inflated)]]/Table1[[#This Row],[Total capital cost Incl subsidies (Inflated)]],0)</f>
        <v>0.83750000000000002</v>
      </c>
      <c r="X531" s="42">
        <f>IFERROR(Table1[[#This Row],[Rates Loan (Inflated)]]/Table1[[#This Row],[Total capital cost Incl subsidies (Inflated)]],0)</f>
        <v>0.16250000000000001</v>
      </c>
      <c r="Y531" s="43">
        <f>IFERROR(Table1[[#This Row],[Subsidies (Uninflated)]]/Table1[[#This Row],[Total capital cost Incl subsidies (Inflated)]],0)</f>
        <v>0</v>
      </c>
      <c r="Z531" s="10"/>
    </row>
    <row r="532" spans="1:26" ht="23.25" x14ac:dyDescent="0.35">
      <c r="A532" s="32" t="s">
        <v>973</v>
      </c>
      <c r="B532" s="56" t="s">
        <v>972</v>
      </c>
      <c r="C532" s="53" t="s">
        <v>43</v>
      </c>
      <c r="D532" s="65" t="s">
        <v>36</v>
      </c>
      <c r="E532" s="65" t="s">
        <v>20</v>
      </c>
      <c r="F532" s="60" t="s">
        <v>55</v>
      </c>
      <c r="G532" s="70">
        <v>0.4</v>
      </c>
      <c r="H532" s="34">
        <v>2006</v>
      </c>
      <c r="I532" s="33">
        <v>2003</v>
      </c>
      <c r="J532" s="65">
        <v>2031</v>
      </c>
      <c r="K532" s="35">
        <v>30</v>
      </c>
      <c r="L532" s="32">
        <v>0</v>
      </c>
      <c r="M532" s="32">
        <v>0.1</v>
      </c>
      <c r="N532" s="32">
        <v>0.1</v>
      </c>
      <c r="O532" s="32">
        <v>0.8</v>
      </c>
      <c r="P532" s="36">
        <v>0.875</v>
      </c>
      <c r="Q532" s="37">
        <v>0.83750000000000002</v>
      </c>
      <c r="R532" s="38">
        <v>65.193600000000004</v>
      </c>
      <c r="S532" s="39">
        <v>0</v>
      </c>
      <c r="T532" s="39">
        <v>65.193600000000004</v>
      </c>
      <c r="U532" s="39">
        <v>54.599640000000008</v>
      </c>
      <c r="V532" s="40">
        <v>10.593959999999997</v>
      </c>
      <c r="W532" s="41">
        <f>IFERROR(Table1[[#This Row],[DC Capex (Inflated)]]/Table1[[#This Row],[Total capital cost Incl subsidies (Inflated)]],0)</f>
        <v>0.83750000000000002</v>
      </c>
      <c r="X532" s="42">
        <f>IFERROR(Table1[[#This Row],[Rates Loan (Inflated)]]/Table1[[#This Row],[Total capital cost Incl subsidies (Inflated)]],0)</f>
        <v>0.16249999999999995</v>
      </c>
      <c r="Y532" s="43">
        <f>IFERROR(Table1[[#This Row],[Subsidies (Uninflated)]]/Table1[[#This Row],[Total capital cost Incl subsidies (Inflated)]],0)</f>
        <v>0</v>
      </c>
      <c r="Z532" s="10"/>
    </row>
    <row r="533" spans="1:26" ht="23.25" x14ac:dyDescent="0.35">
      <c r="A533" s="32" t="s">
        <v>739</v>
      </c>
      <c r="B533" s="56" t="s">
        <v>738</v>
      </c>
      <c r="C533" s="53" t="s">
        <v>43</v>
      </c>
      <c r="D533" s="65" t="s">
        <v>36</v>
      </c>
      <c r="E533" s="65" t="s">
        <v>20</v>
      </c>
      <c r="F533" s="60" t="s">
        <v>55</v>
      </c>
      <c r="G533" s="70">
        <v>0.4</v>
      </c>
      <c r="H533" s="34">
        <v>2006</v>
      </c>
      <c r="I533" s="33">
        <v>2002</v>
      </c>
      <c r="J533" s="65">
        <v>2031</v>
      </c>
      <c r="K533" s="35">
        <v>8</v>
      </c>
      <c r="L533" s="32">
        <v>0</v>
      </c>
      <c r="M533" s="32">
        <v>0.1</v>
      </c>
      <c r="N533" s="32">
        <v>0.1</v>
      </c>
      <c r="O533" s="32">
        <v>0.8</v>
      </c>
      <c r="P533" s="36">
        <v>0.875</v>
      </c>
      <c r="Q533" s="37">
        <v>0.83750000000000002</v>
      </c>
      <c r="R533" s="38">
        <v>3.6544224000000001</v>
      </c>
      <c r="S533" s="39">
        <v>0</v>
      </c>
      <c r="T533" s="39">
        <v>3.6544224000000001</v>
      </c>
      <c r="U533" s="39">
        <v>3.0605787600000003</v>
      </c>
      <c r="V533" s="40">
        <v>0.59384364000000001</v>
      </c>
      <c r="W533" s="41">
        <f>IFERROR(Table1[[#This Row],[DC Capex (Inflated)]]/Table1[[#This Row],[Total capital cost Incl subsidies (Inflated)]],0)</f>
        <v>0.83750000000000002</v>
      </c>
      <c r="X533" s="42">
        <f>IFERROR(Table1[[#This Row],[Rates Loan (Inflated)]]/Table1[[#This Row],[Total capital cost Incl subsidies (Inflated)]],0)</f>
        <v>0.16250000000000001</v>
      </c>
      <c r="Y533" s="43">
        <f>IFERROR(Table1[[#This Row],[Subsidies (Uninflated)]]/Table1[[#This Row],[Total capital cost Incl subsidies (Inflated)]],0)</f>
        <v>0</v>
      </c>
      <c r="Z533" s="10"/>
    </row>
    <row r="534" spans="1:26" ht="23.25" x14ac:dyDescent="0.35">
      <c r="A534" s="32" t="s">
        <v>716</v>
      </c>
      <c r="B534" s="56" t="s">
        <v>715</v>
      </c>
      <c r="C534" s="53" t="s">
        <v>43</v>
      </c>
      <c r="D534" s="65" t="s">
        <v>36</v>
      </c>
      <c r="E534" s="65" t="s">
        <v>20</v>
      </c>
      <c r="F534" s="60" t="s">
        <v>55</v>
      </c>
      <c r="G534" s="70">
        <v>0.4</v>
      </c>
      <c r="H534" s="34">
        <v>2006</v>
      </c>
      <c r="I534" s="33">
        <v>2003</v>
      </c>
      <c r="J534" s="65">
        <v>2031</v>
      </c>
      <c r="K534" s="35">
        <v>30</v>
      </c>
      <c r="L534" s="32">
        <v>0</v>
      </c>
      <c r="M534" s="32">
        <v>0.1</v>
      </c>
      <c r="N534" s="32">
        <v>0.1</v>
      </c>
      <c r="O534" s="32">
        <v>0.8</v>
      </c>
      <c r="P534" s="36">
        <v>0.875</v>
      </c>
      <c r="Q534" s="37">
        <v>0.83750000000000002</v>
      </c>
      <c r="R534" s="38">
        <v>262.65364320000003</v>
      </c>
      <c r="S534" s="39">
        <v>0</v>
      </c>
      <c r="T534" s="39">
        <v>262.65364320000003</v>
      </c>
      <c r="U534" s="39">
        <v>219.97242618000001</v>
      </c>
      <c r="V534" s="40">
        <v>42.681217019999991</v>
      </c>
      <c r="W534" s="41">
        <f>IFERROR(Table1[[#This Row],[DC Capex (Inflated)]]/Table1[[#This Row],[Total capital cost Incl subsidies (Inflated)]],0)</f>
        <v>0.83749999999999991</v>
      </c>
      <c r="X534" s="42">
        <f>IFERROR(Table1[[#This Row],[Rates Loan (Inflated)]]/Table1[[#This Row],[Total capital cost Incl subsidies (Inflated)]],0)</f>
        <v>0.16249999999999995</v>
      </c>
      <c r="Y534" s="43">
        <f>IFERROR(Table1[[#This Row],[Subsidies (Uninflated)]]/Table1[[#This Row],[Total capital cost Incl subsidies (Inflated)]],0)</f>
        <v>0</v>
      </c>
      <c r="Z534" s="10"/>
    </row>
    <row r="535" spans="1:26" ht="46.5" x14ac:dyDescent="0.35">
      <c r="A535" s="32" t="s">
        <v>1268</v>
      </c>
      <c r="B535" s="56" t="s">
        <v>1269</v>
      </c>
      <c r="C535" s="53" t="s">
        <v>52</v>
      </c>
      <c r="D535" s="65" t="s">
        <v>36</v>
      </c>
      <c r="E535" s="65" t="s">
        <v>20</v>
      </c>
      <c r="F535" s="60" t="s">
        <v>55</v>
      </c>
      <c r="G535" s="70">
        <v>1</v>
      </c>
      <c r="H535" s="34">
        <v>2010</v>
      </c>
      <c r="I535" s="33">
        <v>2017</v>
      </c>
      <c r="J535" s="65">
        <v>2031</v>
      </c>
      <c r="K535" s="35">
        <v>30</v>
      </c>
      <c r="L535" s="32">
        <v>0.05</v>
      </c>
      <c r="M535" s="32">
        <v>0.505</v>
      </c>
      <c r="N535" s="32">
        <v>0.02</v>
      </c>
      <c r="O535" s="32">
        <v>0.42499999999999993</v>
      </c>
      <c r="P535" s="36">
        <v>0.38</v>
      </c>
      <c r="Q535" s="37">
        <v>0.40250000000000002</v>
      </c>
      <c r="R535" s="38">
        <v>1030.0485699999999</v>
      </c>
      <c r="S535" s="39">
        <v>0</v>
      </c>
      <c r="T535" s="39">
        <v>1030.0485699999999</v>
      </c>
      <c r="U535" s="39">
        <v>414.59454942499997</v>
      </c>
      <c r="V535" s="40">
        <v>615.45402057499996</v>
      </c>
      <c r="W535" s="41">
        <f>IFERROR(Table1[[#This Row],[DC Capex (Inflated)]]/Table1[[#This Row],[Total capital cost Incl subsidies (Inflated)]],0)</f>
        <v>0.40250000000000002</v>
      </c>
      <c r="X535" s="42">
        <f>IFERROR(Table1[[#This Row],[Rates Loan (Inflated)]]/Table1[[#This Row],[Total capital cost Incl subsidies (Inflated)]],0)</f>
        <v>0.59750000000000003</v>
      </c>
      <c r="Y535" s="43">
        <f>IFERROR(Table1[[#This Row],[Subsidies (Uninflated)]]/Table1[[#This Row],[Total capital cost Incl subsidies (Inflated)]],0)</f>
        <v>0</v>
      </c>
      <c r="Z535" s="10"/>
    </row>
    <row r="536" spans="1:26" ht="23.25" x14ac:dyDescent="0.35">
      <c r="A536" s="32" t="s">
        <v>989</v>
      </c>
      <c r="B536" s="56" t="s">
        <v>990</v>
      </c>
      <c r="C536" s="53" t="s">
        <v>891</v>
      </c>
      <c r="D536" s="65" t="s">
        <v>36</v>
      </c>
      <c r="E536" s="65" t="s">
        <v>20</v>
      </c>
      <c r="F536" s="60" t="s">
        <v>55</v>
      </c>
      <c r="G536" s="70">
        <v>1</v>
      </c>
      <c r="H536" s="34">
        <v>2006</v>
      </c>
      <c r="I536" s="33">
        <v>2001</v>
      </c>
      <c r="J536" s="65">
        <v>2031</v>
      </c>
      <c r="K536" s="35">
        <v>30</v>
      </c>
      <c r="L536" s="32">
        <v>0</v>
      </c>
      <c r="M536" s="32">
        <v>0.505</v>
      </c>
      <c r="N536" s="32">
        <v>0.1</v>
      </c>
      <c r="O536" s="32">
        <v>0.39500000000000002</v>
      </c>
      <c r="P536" s="36">
        <v>0.125</v>
      </c>
      <c r="Q536" s="37">
        <v>0.26</v>
      </c>
      <c r="R536" s="38">
        <v>2719</v>
      </c>
      <c r="S536" s="39">
        <v>0</v>
      </c>
      <c r="T536" s="39">
        <v>2719</v>
      </c>
      <c r="U536" s="39">
        <v>706.94</v>
      </c>
      <c r="V536" s="40">
        <v>2012.06</v>
      </c>
      <c r="W536" s="41">
        <f>IFERROR(Table1[[#This Row],[DC Capex (Inflated)]]/Table1[[#This Row],[Total capital cost Incl subsidies (Inflated)]],0)</f>
        <v>0.26</v>
      </c>
      <c r="X536" s="42">
        <f>IFERROR(Table1[[#This Row],[Rates Loan (Inflated)]]/Table1[[#This Row],[Total capital cost Incl subsidies (Inflated)]],0)</f>
        <v>0.74</v>
      </c>
      <c r="Y536" s="43">
        <f>IFERROR(Table1[[#This Row],[Subsidies (Uninflated)]]/Table1[[#This Row],[Total capital cost Incl subsidies (Inflated)]],0)</f>
        <v>0</v>
      </c>
      <c r="Z536" s="10"/>
    </row>
    <row r="537" spans="1:26" ht="23.25" x14ac:dyDescent="0.35">
      <c r="A537" s="32" t="s">
        <v>796</v>
      </c>
      <c r="B537" s="56" t="s">
        <v>797</v>
      </c>
      <c r="C537" s="53" t="s">
        <v>757</v>
      </c>
      <c r="D537" s="65" t="s">
        <v>36</v>
      </c>
      <c r="E537" s="65" t="s">
        <v>20</v>
      </c>
      <c r="F537" s="60" t="s">
        <v>55</v>
      </c>
      <c r="G537" s="70">
        <v>1</v>
      </c>
      <c r="H537" s="34">
        <v>2006</v>
      </c>
      <c r="I537" s="33">
        <v>2009</v>
      </c>
      <c r="J537" s="65">
        <v>2031</v>
      </c>
      <c r="K537" s="35">
        <v>30</v>
      </c>
      <c r="L537" s="32">
        <v>0</v>
      </c>
      <c r="M537" s="32">
        <v>0.505</v>
      </c>
      <c r="N537" s="32">
        <v>0</v>
      </c>
      <c r="O537" s="32">
        <v>0.495</v>
      </c>
      <c r="P537" s="36">
        <v>0.125</v>
      </c>
      <c r="Q537" s="37">
        <v>0.31</v>
      </c>
      <c r="R537" s="38">
        <v>15.960940000000001</v>
      </c>
      <c r="S537" s="39">
        <v>0</v>
      </c>
      <c r="T537" s="39">
        <v>15.960940000000001</v>
      </c>
      <c r="U537" s="39">
        <v>4.9478914000000005</v>
      </c>
      <c r="V537" s="40">
        <v>11.013048600000001</v>
      </c>
      <c r="W537" s="41">
        <f>IFERROR(Table1[[#This Row],[DC Capex (Inflated)]]/Table1[[#This Row],[Total capital cost Incl subsidies (Inflated)]],0)</f>
        <v>0.31</v>
      </c>
      <c r="X537" s="42">
        <f>IFERROR(Table1[[#This Row],[Rates Loan (Inflated)]]/Table1[[#This Row],[Total capital cost Incl subsidies (Inflated)]],0)</f>
        <v>0.69000000000000006</v>
      </c>
      <c r="Y537" s="43">
        <f>IFERROR(Table1[[#This Row],[Subsidies (Uninflated)]]/Table1[[#This Row],[Total capital cost Incl subsidies (Inflated)]],0)</f>
        <v>0</v>
      </c>
      <c r="Z537" s="10"/>
    </row>
    <row r="538" spans="1:26" ht="23.25" x14ac:dyDescent="0.35">
      <c r="A538" s="32" t="s">
        <v>784</v>
      </c>
      <c r="B538" s="56" t="s">
        <v>785</v>
      </c>
      <c r="C538" s="53" t="s">
        <v>37</v>
      </c>
      <c r="D538" s="65" t="s">
        <v>36</v>
      </c>
      <c r="E538" s="65" t="s">
        <v>20</v>
      </c>
      <c r="F538" s="60" t="s">
        <v>55</v>
      </c>
      <c r="G538" s="70">
        <v>1</v>
      </c>
      <c r="H538" s="34">
        <v>2006</v>
      </c>
      <c r="I538" s="33">
        <v>2008</v>
      </c>
      <c r="J538" s="65">
        <v>2031</v>
      </c>
      <c r="K538" s="35">
        <v>30</v>
      </c>
      <c r="L538" s="32">
        <v>0</v>
      </c>
      <c r="M538" s="32">
        <v>0.505</v>
      </c>
      <c r="N538" s="32">
        <v>0.05</v>
      </c>
      <c r="O538" s="32">
        <v>0.4449999999999999</v>
      </c>
      <c r="P538" s="36">
        <v>0.125</v>
      </c>
      <c r="Q538" s="37">
        <v>0.28499999999999998</v>
      </c>
      <c r="R538" s="38">
        <v>585.26389999999992</v>
      </c>
      <c r="S538" s="39">
        <v>0</v>
      </c>
      <c r="T538" s="39">
        <v>585.26389999999992</v>
      </c>
      <c r="U538" s="39">
        <v>166.80021149999999</v>
      </c>
      <c r="V538" s="40">
        <v>418.46368849999999</v>
      </c>
      <c r="W538" s="41">
        <f>IFERROR(Table1[[#This Row],[DC Capex (Inflated)]]/Table1[[#This Row],[Total capital cost Incl subsidies (Inflated)]],0)</f>
        <v>0.28500000000000003</v>
      </c>
      <c r="X538" s="42">
        <f>IFERROR(Table1[[#This Row],[Rates Loan (Inflated)]]/Table1[[#This Row],[Total capital cost Incl subsidies (Inflated)]],0)</f>
        <v>0.71500000000000008</v>
      </c>
      <c r="Y538" s="43">
        <f>IFERROR(Table1[[#This Row],[Subsidies (Uninflated)]]/Table1[[#This Row],[Total capital cost Incl subsidies (Inflated)]],0)</f>
        <v>0</v>
      </c>
      <c r="Z538" s="10"/>
    </row>
    <row r="539" spans="1:26" ht="23.25" x14ac:dyDescent="0.35">
      <c r="A539" s="32" t="s">
        <v>743</v>
      </c>
      <c r="B539" s="56" t="s">
        <v>744</v>
      </c>
      <c r="C539" s="53" t="s">
        <v>657</v>
      </c>
      <c r="D539" s="65" t="s">
        <v>36</v>
      </c>
      <c r="E539" s="65" t="s">
        <v>20</v>
      </c>
      <c r="F539" s="60" t="s">
        <v>55</v>
      </c>
      <c r="G539" s="70">
        <v>1</v>
      </c>
      <c r="H539" s="34">
        <v>2006</v>
      </c>
      <c r="I539" s="33">
        <v>2004</v>
      </c>
      <c r="J539" s="65">
        <v>2031</v>
      </c>
      <c r="K539" s="35">
        <v>30</v>
      </c>
      <c r="L539" s="32">
        <v>0</v>
      </c>
      <c r="M539" s="32">
        <v>0.505</v>
      </c>
      <c r="N539" s="32">
        <v>0.05</v>
      </c>
      <c r="O539" s="32">
        <v>0.4449999999999999</v>
      </c>
      <c r="P539" s="36">
        <v>0.125</v>
      </c>
      <c r="Q539" s="37">
        <v>0.28499999999999998</v>
      </c>
      <c r="R539" s="38">
        <v>188.7379</v>
      </c>
      <c r="S539" s="39">
        <v>0</v>
      </c>
      <c r="T539" s="39">
        <v>188.7379</v>
      </c>
      <c r="U539" s="39">
        <v>53.790301499999991</v>
      </c>
      <c r="V539" s="40">
        <v>134.9475985</v>
      </c>
      <c r="W539" s="41">
        <f>IFERROR(Table1[[#This Row],[DC Capex (Inflated)]]/Table1[[#This Row],[Total capital cost Incl subsidies (Inflated)]],0)</f>
        <v>0.28499999999999998</v>
      </c>
      <c r="X539" s="42">
        <f>IFERROR(Table1[[#This Row],[Rates Loan (Inflated)]]/Table1[[#This Row],[Total capital cost Incl subsidies (Inflated)]],0)</f>
        <v>0.71499999999999997</v>
      </c>
      <c r="Y539" s="43">
        <f>IFERROR(Table1[[#This Row],[Subsidies (Uninflated)]]/Table1[[#This Row],[Total capital cost Incl subsidies (Inflated)]],0)</f>
        <v>0</v>
      </c>
      <c r="Z539" s="10"/>
    </row>
    <row r="540" spans="1:26" ht="23.25" x14ac:dyDescent="0.35">
      <c r="A540" s="32" t="s">
        <v>925</v>
      </c>
      <c r="B540" s="56" t="s">
        <v>926</v>
      </c>
      <c r="C540" s="53" t="s">
        <v>37</v>
      </c>
      <c r="D540" s="65" t="s">
        <v>36</v>
      </c>
      <c r="E540" s="65" t="s">
        <v>20</v>
      </c>
      <c r="F540" s="60" t="s">
        <v>55</v>
      </c>
      <c r="G540" s="70">
        <v>1</v>
      </c>
      <c r="H540" s="34">
        <v>2006</v>
      </c>
      <c r="I540" s="33">
        <v>2007</v>
      </c>
      <c r="J540" s="65">
        <v>2031</v>
      </c>
      <c r="K540" s="35">
        <v>30</v>
      </c>
      <c r="L540" s="32">
        <v>0</v>
      </c>
      <c r="M540" s="32">
        <v>0.505</v>
      </c>
      <c r="N540" s="32">
        <v>0.05</v>
      </c>
      <c r="O540" s="32">
        <v>0.4449999999999999</v>
      </c>
      <c r="P540" s="36">
        <v>0.125</v>
      </c>
      <c r="Q540" s="37">
        <v>0.28499999999999998</v>
      </c>
      <c r="R540" s="38">
        <v>21.631180000000001</v>
      </c>
      <c r="S540" s="39">
        <v>0</v>
      </c>
      <c r="T540" s="39">
        <v>21.631180000000001</v>
      </c>
      <c r="U540" s="39">
        <v>6.1648862999999992</v>
      </c>
      <c r="V540" s="40">
        <v>15.4662937</v>
      </c>
      <c r="W540" s="41">
        <f>IFERROR(Table1[[#This Row],[DC Capex (Inflated)]]/Table1[[#This Row],[Total capital cost Incl subsidies (Inflated)]],0)</f>
        <v>0.28499999999999998</v>
      </c>
      <c r="X540" s="42">
        <f>IFERROR(Table1[[#This Row],[Rates Loan (Inflated)]]/Table1[[#This Row],[Total capital cost Incl subsidies (Inflated)]],0)</f>
        <v>0.71499999999999997</v>
      </c>
      <c r="Y540" s="43">
        <f>IFERROR(Table1[[#This Row],[Subsidies (Uninflated)]]/Table1[[#This Row],[Total capital cost Incl subsidies (Inflated)]],0)</f>
        <v>0</v>
      </c>
      <c r="Z540" s="10"/>
    </row>
    <row r="541" spans="1:26" ht="23.25" x14ac:dyDescent="0.35">
      <c r="A541" s="32" t="s">
        <v>908</v>
      </c>
      <c r="B541" s="56" t="s">
        <v>909</v>
      </c>
      <c r="C541" s="53" t="s">
        <v>39</v>
      </c>
      <c r="D541" s="65" t="s">
        <v>36</v>
      </c>
      <c r="E541" s="65" t="s">
        <v>20</v>
      </c>
      <c r="F541" s="60" t="s">
        <v>55</v>
      </c>
      <c r="G541" s="70">
        <v>1</v>
      </c>
      <c r="H541" s="34">
        <v>2006</v>
      </c>
      <c r="I541" s="33">
        <v>2004</v>
      </c>
      <c r="J541" s="65">
        <v>2031</v>
      </c>
      <c r="K541" s="35">
        <v>30</v>
      </c>
      <c r="L541" s="32">
        <v>0</v>
      </c>
      <c r="M541" s="32">
        <v>0.505</v>
      </c>
      <c r="N541" s="32">
        <v>0.05</v>
      </c>
      <c r="O541" s="32">
        <v>0.4449999999999999</v>
      </c>
      <c r="P541" s="36">
        <v>0.125</v>
      </c>
      <c r="Q541" s="37">
        <v>0.28499999999999998</v>
      </c>
      <c r="R541" s="38">
        <v>255.50280000000001</v>
      </c>
      <c r="S541" s="39">
        <v>0</v>
      </c>
      <c r="T541" s="39">
        <v>255.50280000000001</v>
      </c>
      <c r="U541" s="39">
        <v>72.818297999999999</v>
      </c>
      <c r="V541" s="40">
        <v>182.68450200000001</v>
      </c>
      <c r="W541" s="41">
        <f>IFERROR(Table1[[#This Row],[DC Capex (Inflated)]]/Table1[[#This Row],[Total capital cost Incl subsidies (Inflated)]],0)</f>
        <v>0.28499999999999998</v>
      </c>
      <c r="X541" s="42">
        <f>IFERROR(Table1[[#This Row],[Rates Loan (Inflated)]]/Table1[[#This Row],[Total capital cost Incl subsidies (Inflated)]],0)</f>
        <v>0.71499999999999997</v>
      </c>
      <c r="Y541" s="43">
        <f>IFERROR(Table1[[#This Row],[Subsidies (Uninflated)]]/Table1[[#This Row],[Total capital cost Incl subsidies (Inflated)]],0)</f>
        <v>0</v>
      </c>
      <c r="Z541" s="10"/>
    </row>
    <row r="542" spans="1:26" ht="23.25" x14ac:dyDescent="0.35">
      <c r="A542" s="32" t="s">
        <v>722</v>
      </c>
      <c r="B542" s="56" t="s">
        <v>723</v>
      </c>
      <c r="C542" s="53" t="s">
        <v>657</v>
      </c>
      <c r="D542" s="65" t="s">
        <v>36</v>
      </c>
      <c r="E542" s="65" t="s">
        <v>20</v>
      </c>
      <c r="F542" s="60" t="s">
        <v>55</v>
      </c>
      <c r="G542" s="70">
        <v>1</v>
      </c>
      <c r="H542" s="34">
        <v>2006</v>
      </c>
      <c r="I542" s="33">
        <v>2006</v>
      </c>
      <c r="J542" s="65">
        <v>2031</v>
      </c>
      <c r="K542" s="35">
        <v>30</v>
      </c>
      <c r="L542" s="32">
        <v>0</v>
      </c>
      <c r="M542" s="32">
        <v>0.505</v>
      </c>
      <c r="N542" s="32">
        <v>0.05</v>
      </c>
      <c r="O542" s="32">
        <v>0.4449999999999999</v>
      </c>
      <c r="P542" s="36">
        <v>0.125</v>
      </c>
      <c r="Q542" s="37">
        <v>0.28499999999999998</v>
      </c>
      <c r="R542" s="38">
        <v>8857.9163499999995</v>
      </c>
      <c r="S542" s="39">
        <v>0</v>
      </c>
      <c r="T542" s="39">
        <v>8857.9163499999995</v>
      </c>
      <c r="U542" s="39">
        <v>2524.5061597499998</v>
      </c>
      <c r="V542" s="40">
        <v>6333.4101902500006</v>
      </c>
      <c r="W542" s="41">
        <f>IFERROR(Table1[[#This Row],[DC Capex (Inflated)]]/Table1[[#This Row],[Total capital cost Incl subsidies (Inflated)]],0)</f>
        <v>0.28499999999999998</v>
      </c>
      <c r="X542" s="42">
        <f>IFERROR(Table1[[#This Row],[Rates Loan (Inflated)]]/Table1[[#This Row],[Total capital cost Incl subsidies (Inflated)]],0)</f>
        <v>0.71500000000000008</v>
      </c>
      <c r="Y542" s="43">
        <f>IFERROR(Table1[[#This Row],[Subsidies (Uninflated)]]/Table1[[#This Row],[Total capital cost Incl subsidies (Inflated)]],0)</f>
        <v>0</v>
      </c>
      <c r="Z542" s="10"/>
    </row>
    <row r="543" spans="1:26" ht="46.5" x14ac:dyDescent="0.35">
      <c r="A543" s="32" t="s">
        <v>1567</v>
      </c>
      <c r="B543" s="56" t="s">
        <v>1568</v>
      </c>
      <c r="C543" s="53" t="s">
        <v>1395</v>
      </c>
      <c r="D543" s="65" t="s">
        <v>36</v>
      </c>
      <c r="E543" s="65" t="s">
        <v>20</v>
      </c>
      <c r="F543" s="60" t="s">
        <v>55</v>
      </c>
      <c r="G543" s="70">
        <v>1</v>
      </c>
      <c r="H543" s="34">
        <v>2014</v>
      </c>
      <c r="I543" s="33">
        <v>2021</v>
      </c>
      <c r="J543" s="65">
        <v>2031</v>
      </c>
      <c r="K543" s="35">
        <v>30</v>
      </c>
      <c r="L543" s="32">
        <v>0</v>
      </c>
      <c r="M543" s="32">
        <v>0.30499999999999999</v>
      </c>
      <c r="N543" s="32">
        <v>0.05</v>
      </c>
      <c r="O543" s="32">
        <v>0.64500000000000002</v>
      </c>
      <c r="P543" s="36">
        <v>0.875</v>
      </c>
      <c r="Q543" s="37">
        <v>0.76</v>
      </c>
      <c r="R543" s="38">
        <v>779.88119000000006</v>
      </c>
      <c r="S543" s="39">
        <v>0</v>
      </c>
      <c r="T543" s="39">
        <v>779.88119000000006</v>
      </c>
      <c r="U543" s="39">
        <v>592.70970440000008</v>
      </c>
      <c r="V543" s="40">
        <v>187.17148560000001</v>
      </c>
      <c r="W543" s="41">
        <f>IFERROR(Table1[[#This Row],[DC Capex (Inflated)]]/Table1[[#This Row],[Total capital cost Incl subsidies (Inflated)]],0)</f>
        <v>0.76</v>
      </c>
      <c r="X543" s="42">
        <f>IFERROR(Table1[[#This Row],[Rates Loan (Inflated)]]/Table1[[#This Row],[Total capital cost Incl subsidies (Inflated)]],0)</f>
        <v>0.24</v>
      </c>
      <c r="Y543" s="43">
        <f>IFERROR(Table1[[#This Row],[Subsidies (Uninflated)]]/Table1[[#This Row],[Total capital cost Incl subsidies (Inflated)]],0)</f>
        <v>0</v>
      </c>
      <c r="Z543" s="10"/>
    </row>
    <row r="544" spans="1:26" ht="23.25" x14ac:dyDescent="0.35">
      <c r="A544" s="32" t="s">
        <v>1561</v>
      </c>
      <c r="B544" s="56" t="s">
        <v>1932</v>
      </c>
      <c r="C544" s="53"/>
      <c r="D544" s="65" t="s">
        <v>36</v>
      </c>
      <c r="E544" s="65" t="s">
        <v>20</v>
      </c>
      <c r="F544" s="60" t="s">
        <v>55</v>
      </c>
      <c r="G544" s="70">
        <v>0.5</v>
      </c>
      <c r="H544" s="34">
        <v>2012</v>
      </c>
      <c r="I544" s="33">
        <v>2019</v>
      </c>
      <c r="J544" s="65">
        <v>2031</v>
      </c>
      <c r="K544" s="35">
        <v>30</v>
      </c>
      <c r="L544" s="32">
        <v>0</v>
      </c>
      <c r="M544" s="32">
        <v>0.30499999999999999</v>
      </c>
      <c r="N544" s="32">
        <v>0.1</v>
      </c>
      <c r="O544" s="32">
        <v>0.59499999999999997</v>
      </c>
      <c r="P544" s="36">
        <v>0.88</v>
      </c>
      <c r="Q544" s="37">
        <v>0.73750000000000004</v>
      </c>
      <c r="R544" s="38">
        <v>2732.8200049999996</v>
      </c>
      <c r="S544" s="39">
        <v>840.26044000000002</v>
      </c>
      <c r="T544" s="39">
        <v>1892.5595649999998</v>
      </c>
      <c r="U544" s="39">
        <v>1395.7626791874998</v>
      </c>
      <c r="V544" s="40">
        <v>496.79688581250002</v>
      </c>
      <c r="W544" s="41">
        <f>IFERROR(Table1[[#This Row],[DC Capex (Inflated)]]/Table1[[#This Row],[Total capital cost Incl subsidies (Inflated)]],0)</f>
        <v>0.51074080130919564</v>
      </c>
      <c r="X544" s="42">
        <f>IFERROR(Table1[[#This Row],[Rates Loan (Inflated)]]/Table1[[#This Row],[Total capital cost Incl subsidies (Inflated)]],0)</f>
        <v>0.18178909877106966</v>
      </c>
      <c r="Y544" s="43">
        <f>IFERROR(Table1[[#This Row],[Subsidies (Uninflated)]]/Table1[[#This Row],[Total capital cost Incl subsidies (Inflated)]],0)</f>
        <v>0.30747009991973479</v>
      </c>
      <c r="Z544" s="10"/>
    </row>
    <row r="545" spans="1:26" ht="23.25" x14ac:dyDescent="0.35">
      <c r="A545" s="32" t="s">
        <v>2390</v>
      </c>
      <c r="B545" s="56" t="s">
        <v>2391</v>
      </c>
      <c r="C545" s="53" t="s">
        <v>1440</v>
      </c>
      <c r="D545" s="65" t="s">
        <v>36</v>
      </c>
      <c r="E545" s="65" t="s">
        <v>38</v>
      </c>
      <c r="F545" s="60" t="s">
        <v>55</v>
      </c>
      <c r="G545" s="70">
        <v>0.5</v>
      </c>
      <c r="H545" s="34">
        <v>2014</v>
      </c>
      <c r="I545" s="33">
        <v>2021</v>
      </c>
      <c r="J545" s="65">
        <v>2034</v>
      </c>
      <c r="K545" s="35">
        <v>30</v>
      </c>
      <c r="L545" s="32">
        <v>0</v>
      </c>
      <c r="M545" s="32">
        <v>0.30499999999999999</v>
      </c>
      <c r="N545" s="32">
        <v>0.1</v>
      </c>
      <c r="O545" s="32">
        <v>0.59499999999999997</v>
      </c>
      <c r="P545" s="36">
        <v>0.875</v>
      </c>
      <c r="Q545" s="37">
        <v>0.73499999999999999</v>
      </c>
      <c r="R545" s="38">
        <v>2639.9803499999998</v>
      </c>
      <c r="S545" s="39">
        <v>1346.389915</v>
      </c>
      <c r="T545" s="39">
        <v>1293.5904349999996</v>
      </c>
      <c r="U545" s="39">
        <v>950.78896972500024</v>
      </c>
      <c r="V545" s="40">
        <v>342.801465275</v>
      </c>
      <c r="W545" s="41">
        <f>IFERROR(Table1[[#This Row],[DC Capex (Inflated)]]/Table1[[#This Row],[Total capital cost Incl subsidies (Inflated)]],0)</f>
        <v>0.36015001767910898</v>
      </c>
      <c r="X545" s="42">
        <f>IFERROR(Table1[[#This Row],[Rates Loan (Inflated)]]/Table1[[#This Row],[Total capital cost Incl subsidies (Inflated)]],0)</f>
        <v>0.12985000637410049</v>
      </c>
      <c r="Y545" s="43">
        <f>IFERROR(Table1[[#This Row],[Subsidies (Uninflated)]]/Table1[[#This Row],[Total capital cost Incl subsidies (Inflated)]],0)</f>
        <v>0.5099999759467907</v>
      </c>
      <c r="Z545" s="10"/>
    </row>
    <row r="546" spans="1:26" ht="23.25" x14ac:dyDescent="0.35">
      <c r="A546" s="32" t="s">
        <v>1530</v>
      </c>
      <c r="B546" s="56" t="s">
        <v>2393</v>
      </c>
      <c r="C546" s="53"/>
      <c r="D546" s="65" t="s">
        <v>36</v>
      </c>
      <c r="E546" s="65" t="s">
        <v>38</v>
      </c>
      <c r="F546" s="60" t="s">
        <v>55</v>
      </c>
      <c r="G546" s="70">
        <v>0.6</v>
      </c>
      <c r="H546" s="34">
        <v>2012</v>
      </c>
      <c r="I546" s="33">
        <v>2019</v>
      </c>
      <c r="J546" s="65">
        <v>2031</v>
      </c>
      <c r="K546" s="35">
        <v>30</v>
      </c>
      <c r="L546" s="32">
        <v>0</v>
      </c>
      <c r="M546" s="32">
        <v>0.1</v>
      </c>
      <c r="N546" s="32">
        <v>0.1</v>
      </c>
      <c r="O546" s="32">
        <v>0.8</v>
      </c>
      <c r="P546" s="36">
        <v>0.63</v>
      </c>
      <c r="Q546" s="37">
        <v>0.71500000000000008</v>
      </c>
      <c r="R546" s="38">
        <v>63763.947101999991</v>
      </c>
      <c r="S546" s="39">
        <v>30047.129549999998</v>
      </c>
      <c r="T546" s="39">
        <v>33716.817551999993</v>
      </c>
      <c r="U546" s="39">
        <v>24107.524549680002</v>
      </c>
      <c r="V546" s="40">
        <v>9609.2930023199988</v>
      </c>
      <c r="W546" s="41">
        <f>IFERROR(Table1[[#This Row],[DC Capex (Inflated)]]/Table1[[#This Row],[Total capital cost Incl subsidies (Inflated)]],0)</f>
        <v>0.37807453342115732</v>
      </c>
      <c r="X546" s="42">
        <f>IFERROR(Table1[[#This Row],[Rates Loan (Inflated)]]/Table1[[#This Row],[Total capital cost Incl subsidies (Inflated)]],0)</f>
        <v>0.15070103779724447</v>
      </c>
      <c r="Y546" s="43">
        <f>IFERROR(Table1[[#This Row],[Subsidies (Uninflated)]]/Table1[[#This Row],[Total capital cost Incl subsidies (Inflated)]],0)</f>
        <v>0.47122442878159831</v>
      </c>
      <c r="Z546" s="10"/>
    </row>
    <row r="547" spans="1:26" ht="23.25" x14ac:dyDescent="0.35">
      <c r="A547" s="32" t="s">
        <v>1451</v>
      </c>
      <c r="B547" s="56" t="s">
        <v>2394</v>
      </c>
      <c r="C547" s="53"/>
      <c r="D547" s="65" t="s">
        <v>36</v>
      </c>
      <c r="E547" s="65" t="s">
        <v>38</v>
      </c>
      <c r="F547" s="60" t="s">
        <v>55</v>
      </c>
      <c r="G547" s="70">
        <v>0.4</v>
      </c>
      <c r="H547" s="34">
        <v>2012</v>
      </c>
      <c r="I547" s="33">
        <v>2019</v>
      </c>
      <c r="J547" s="65">
        <v>2031</v>
      </c>
      <c r="K547" s="35">
        <v>30</v>
      </c>
      <c r="L547" s="32">
        <v>0</v>
      </c>
      <c r="M547" s="32">
        <v>0.1</v>
      </c>
      <c r="N547" s="32">
        <v>0.05</v>
      </c>
      <c r="O547" s="32">
        <v>0.85</v>
      </c>
      <c r="P547" s="36">
        <v>0.63</v>
      </c>
      <c r="Q547" s="37">
        <v>0.74</v>
      </c>
      <c r="R547" s="38">
        <v>3446.773244</v>
      </c>
      <c r="S547" s="39">
        <v>1757.8543960000004</v>
      </c>
      <c r="T547" s="39">
        <v>1688.9188479999993</v>
      </c>
      <c r="U547" s="39">
        <v>1249.7999475199999</v>
      </c>
      <c r="V547" s="40">
        <v>439.11890048000015</v>
      </c>
      <c r="W547" s="41">
        <f>IFERROR(Table1[[#This Row],[DC Capex (Inflated)]]/Table1[[#This Row],[Total capital cost Incl subsidies (Inflated)]],0)</f>
        <v>0.36259999107733587</v>
      </c>
      <c r="X547" s="42">
        <f>IFERROR(Table1[[#This Row],[Rates Loan (Inflated)]]/Table1[[#This Row],[Total capital cost Incl subsidies (Inflated)]],0)</f>
        <v>0.12739999686500994</v>
      </c>
      <c r="Y547" s="43">
        <f>IFERROR(Table1[[#This Row],[Subsidies (Uninflated)]]/Table1[[#This Row],[Total capital cost Incl subsidies (Inflated)]],0)</f>
        <v>0.51000001205765433</v>
      </c>
      <c r="Z547" s="10"/>
    </row>
    <row r="548" spans="1:26" ht="23.25" x14ac:dyDescent="0.35">
      <c r="A548" s="32" t="s">
        <v>1431</v>
      </c>
      <c r="B548" s="56" t="s">
        <v>1931</v>
      </c>
      <c r="C548" s="53"/>
      <c r="D548" s="65" t="s">
        <v>36</v>
      </c>
      <c r="E548" s="65" t="s">
        <v>38</v>
      </c>
      <c r="F548" s="60" t="s">
        <v>55</v>
      </c>
      <c r="G548" s="70">
        <v>0.5</v>
      </c>
      <c r="H548" s="34">
        <v>2014</v>
      </c>
      <c r="I548" s="33">
        <v>2021</v>
      </c>
      <c r="J548" s="65">
        <v>2031</v>
      </c>
      <c r="K548" s="35">
        <v>30</v>
      </c>
      <c r="L548" s="32">
        <v>0</v>
      </c>
      <c r="M548" s="32">
        <v>0.1</v>
      </c>
      <c r="N548" s="32">
        <v>0.1</v>
      </c>
      <c r="O548" s="32">
        <v>0.8</v>
      </c>
      <c r="P548" s="36">
        <v>0.875</v>
      </c>
      <c r="Q548" s="37">
        <v>0.83750000000000002</v>
      </c>
      <c r="R548" s="38">
        <v>20411.960929999997</v>
      </c>
      <c r="S548" s="39">
        <v>10811.009865000002</v>
      </c>
      <c r="T548" s="39">
        <v>9600.951065000012</v>
      </c>
      <c r="U548" s="39">
        <v>8040.7965169375038</v>
      </c>
      <c r="V548" s="40">
        <v>1560.1545480625018</v>
      </c>
      <c r="W548" s="41">
        <f>IFERROR(Table1[[#This Row],[DC Capex (Inflated)]]/Table1[[#This Row],[Total capital cost Incl subsidies (Inflated)]],0)</f>
        <v>0.39392572543678217</v>
      </c>
      <c r="X548" s="42">
        <f>IFERROR(Table1[[#This Row],[Rates Loan (Inflated)]]/Table1[[#This Row],[Total capital cost Incl subsidies (Inflated)]],0)</f>
        <v>7.6433349711614501E-2</v>
      </c>
      <c r="Y548" s="43">
        <f>IFERROR(Table1[[#This Row],[Subsidies (Uninflated)]]/Table1[[#This Row],[Total capital cost Incl subsidies (Inflated)]],0)</f>
        <v>0.52964092485160386</v>
      </c>
      <c r="Z548" s="10"/>
    </row>
    <row r="549" spans="1:26" ht="23.25" x14ac:dyDescent="0.35">
      <c r="A549" s="32" t="s">
        <v>1433</v>
      </c>
      <c r="B549" s="56" t="s">
        <v>1933</v>
      </c>
      <c r="C549" s="53"/>
      <c r="D549" s="65" t="s">
        <v>36</v>
      </c>
      <c r="E549" s="65" t="s">
        <v>38</v>
      </c>
      <c r="F549" s="60" t="s">
        <v>55</v>
      </c>
      <c r="G549" s="70">
        <v>0.5</v>
      </c>
      <c r="H549" s="34">
        <v>2014</v>
      </c>
      <c r="I549" s="33">
        <v>2021</v>
      </c>
      <c r="J549" s="65">
        <v>2031</v>
      </c>
      <c r="K549" s="35">
        <v>30</v>
      </c>
      <c r="L549" s="32">
        <v>0</v>
      </c>
      <c r="M549" s="32">
        <v>0.1</v>
      </c>
      <c r="N549" s="32">
        <v>0.1</v>
      </c>
      <c r="O549" s="32">
        <v>0.8</v>
      </c>
      <c r="P549" s="36">
        <v>0.875</v>
      </c>
      <c r="Q549" s="37">
        <v>0.83750000000000002</v>
      </c>
      <c r="R549" s="38">
        <v>1475.8557899999998</v>
      </c>
      <c r="S549" s="39">
        <v>619.66314499999987</v>
      </c>
      <c r="T549" s="39">
        <v>856.19264500000031</v>
      </c>
      <c r="U549" s="39">
        <v>717.06134018750004</v>
      </c>
      <c r="V549" s="40">
        <v>139.13130481249996</v>
      </c>
      <c r="W549" s="41">
        <f>IFERROR(Table1[[#This Row],[DC Capex (Inflated)]]/Table1[[#This Row],[Total capital cost Incl subsidies (Inflated)]],0)</f>
        <v>0.48586138635367626</v>
      </c>
      <c r="X549" s="42">
        <f>IFERROR(Table1[[#This Row],[Rates Loan (Inflated)]]/Table1[[#This Row],[Total capital cost Incl subsidies (Inflated)]],0)</f>
        <v>9.4271612277578951E-2</v>
      </c>
      <c r="Y549" s="43">
        <f>IFERROR(Table1[[#This Row],[Subsidies (Uninflated)]]/Table1[[#This Row],[Total capital cost Incl subsidies (Inflated)]],0)</f>
        <v>0.41986700136874477</v>
      </c>
      <c r="Z549" s="10"/>
    </row>
    <row r="550" spans="1:26" ht="23.25" x14ac:dyDescent="0.35">
      <c r="A550" s="32" t="s">
        <v>1491</v>
      </c>
      <c r="B550" s="56" t="s">
        <v>1492</v>
      </c>
      <c r="C550" s="53" t="s">
        <v>1490</v>
      </c>
      <c r="D550" s="65" t="s">
        <v>36</v>
      </c>
      <c r="E550" s="65" t="s">
        <v>20</v>
      </c>
      <c r="F550" s="60" t="s">
        <v>55</v>
      </c>
      <c r="G550" s="70">
        <v>0.4</v>
      </c>
      <c r="H550" s="34">
        <v>2017</v>
      </c>
      <c r="I550" s="33">
        <v>2024</v>
      </c>
      <c r="J550" s="65">
        <v>2034</v>
      </c>
      <c r="K550" s="35">
        <v>30</v>
      </c>
      <c r="L550" s="32">
        <v>0</v>
      </c>
      <c r="M550" s="32">
        <v>0.1</v>
      </c>
      <c r="N550" s="32">
        <v>0.1</v>
      </c>
      <c r="O550" s="32">
        <v>0.8</v>
      </c>
      <c r="P550" s="36">
        <v>0.875</v>
      </c>
      <c r="Q550" s="37">
        <v>0.83750000000000002</v>
      </c>
      <c r="R550" s="38">
        <v>64.313599999999994</v>
      </c>
      <c r="S550" s="39">
        <v>0</v>
      </c>
      <c r="T550" s="39">
        <v>64.313599999999994</v>
      </c>
      <c r="U550" s="39">
        <v>53.862639999999999</v>
      </c>
      <c r="V550" s="40">
        <v>10.450959999999995</v>
      </c>
      <c r="W550" s="41">
        <f>IFERROR(Table1[[#This Row],[DC Capex (Inflated)]]/Table1[[#This Row],[Total capital cost Incl subsidies (Inflated)]],0)</f>
        <v>0.83750000000000002</v>
      </c>
      <c r="X550" s="42">
        <f>IFERROR(Table1[[#This Row],[Rates Loan (Inflated)]]/Table1[[#This Row],[Total capital cost Incl subsidies (Inflated)]],0)</f>
        <v>0.16249999999999995</v>
      </c>
      <c r="Y550" s="43">
        <f>IFERROR(Table1[[#This Row],[Subsidies (Uninflated)]]/Table1[[#This Row],[Total capital cost Incl subsidies (Inflated)]],0)</f>
        <v>0</v>
      </c>
      <c r="Z550" s="10"/>
    </row>
    <row r="551" spans="1:26" ht="23.25" x14ac:dyDescent="0.35">
      <c r="A551" s="32" t="s">
        <v>1556</v>
      </c>
      <c r="B551" s="56" t="s">
        <v>2405</v>
      </c>
      <c r="C551" s="53"/>
      <c r="D551" s="65" t="s">
        <v>36</v>
      </c>
      <c r="E551" s="65" t="s">
        <v>20</v>
      </c>
      <c r="F551" s="60" t="s">
        <v>55</v>
      </c>
      <c r="G551" s="70">
        <v>0.4</v>
      </c>
      <c r="H551" s="34">
        <v>2012</v>
      </c>
      <c r="I551" s="33">
        <v>2019</v>
      </c>
      <c r="J551" s="65">
        <v>2031</v>
      </c>
      <c r="K551" s="35">
        <v>30</v>
      </c>
      <c r="L551" s="32">
        <v>0</v>
      </c>
      <c r="M551" s="32">
        <v>0.505</v>
      </c>
      <c r="N551" s="32">
        <v>0.05</v>
      </c>
      <c r="O551" s="32">
        <v>0.44499999999999995</v>
      </c>
      <c r="P551" s="36">
        <v>0.38</v>
      </c>
      <c r="Q551" s="37">
        <v>0.41249999999999998</v>
      </c>
      <c r="R551" s="38">
        <v>5453.6755360000006</v>
      </c>
      <c r="S551" s="39">
        <v>3969.1744920000001</v>
      </c>
      <c r="T551" s="39">
        <v>1484.5010439999999</v>
      </c>
      <c r="U551" s="39">
        <v>612.35668065000004</v>
      </c>
      <c r="V551" s="40">
        <v>872.14436335000039</v>
      </c>
      <c r="W551" s="41">
        <f>IFERROR(Table1[[#This Row],[DC Capex (Inflated)]]/Table1[[#This Row],[Total capital cost Incl subsidies (Inflated)]],0)</f>
        <v>0.11228329896192049</v>
      </c>
      <c r="X551" s="42">
        <f>IFERROR(Table1[[#This Row],[Rates Loan (Inflated)]]/Table1[[#This Row],[Total capital cost Incl subsidies (Inflated)]],0)</f>
        <v>0.15991863791546257</v>
      </c>
      <c r="Y551" s="43">
        <f>IFERROR(Table1[[#This Row],[Subsidies (Uninflated)]]/Table1[[#This Row],[Total capital cost Incl subsidies (Inflated)]],0)</f>
        <v>0.72779806312261697</v>
      </c>
      <c r="Z551" s="10"/>
    </row>
    <row r="552" spans="1:26" ht="23.25" x14ac:dyDescent="0.35">
      <c r="A552" s="32" t="s">
        <v>1439</v>
      </c>
      <c r="B552" s="56" t="s">
        <v>2407</v>
      </c>
      <c r="C552" s="53"/>
      <c r="D552" s="65" t="s">
        <v>36</v>
      </c>
      <c r="E552" s="65" t="s">
        <v>20</v>
      </c>
      <c r="F552" s="60" t="s">
        <v>55</v>
      </c>
      <c r="G552" s="70">
        <v>1</v>
      </c>
      <c r="H552" s="34">
        <v>2012</v>
      </c>
      <c r="I552" s="33">
        <v>2019</v>
      </c>
      <c r="J552" s="65">
        <v>2031</v>
      </c>
      <c r="K552" s="35">
        <v>30</v>
      </c>
      <c r="L552" s="32">
        <v>0</v>
      </c>
      <c r="M552" s="32">
        <v>0.505</v>
      </c>
      <c r="N552" s="32">
        <v>0.2</v>
      </c>
      <c r="O552" s="32">
        <v>0.29500000000000004</v>
      </c>
      <c r="P552" s="36">
        <v>0.88</v>
      </c>
      <c r="Q552" s="37">
        <v>0.58750000000000002</v>
      </c>
      <c r="R552" s="38">
        <v>55215.075730000004</v>
      </c>
      <c r="S552" s="39">
        <v>40306.920460000001</v>
      </c>
      <c r="T552" s="39">
        <v>14908.155270000007</v>
      </c>
      <c r="U552" s="39">
        <v>8758.5412211250004</v>
      </c>
      <c r="V552" s="40">
        <v>6149.6140488749961</v>
      </c>
      <c r="W552" s="41">
        <f>IFERROR(Table1[[#This Row],[DC Capex (Inflated)]]/Table1[[#This Row],[Total capital cost Incl subsidies (Inflated)]],0)</f>
        <v>0.15862590253346737</v>
      </c>
      <c r="X552" s="42">
        <f>IFERROR(Table1[[#This Row],[Rates Loan (Inflated)]]/Table1[[#This Row],[Total capital cost Incl subsidies (Inflated)]],0)</f>
        <v>0.11137563369371106</v>
      </c>
      <c r="Y552" s="43">
        <f>IFERROR(Table1[[#This Row],[Subsidies (Uninflated)]]/Table1[[#This Row],[Total capital cost Incl subsidies (Inflated)]],0)</f>
        <v>0.7299984637728214</v>
      </c>
      <c r="Z552" s="10"/>
    </row>
    <row r="553" spans="1:26" ht="23.25" x14ac:dyDescent="0.35">
      <c r="A553" s="32" t="s">
        <v>1429</v>
      </c>
      <c r="B553" s="56" t="s">
        <v>2409</v>
      </c>
      <c r="C553" s="53"/>
      <c r="D553" s="65" t="s">
        <v>36</v>
      </c>
      <c r="E553" s="65" t="s">
        <v>20</v>
      </c>
      <c r="F553" s="60" t="s">
        <v>55</v>
      </c>
      <c r="G553" s="70">
        <v>1</v>
      </c>
      <c r="H553" s="34">
        <v>2012</v>
      </c>
      <c r="I553" s="33">
        <v>2019</v>
      </c>
      <c r="J553" s="65">
        <v>2031</v>
      </c>
      <c r="K553" s="35">
        <v>30</v>
      </c>
      <c r="L553" s="32">
        <v>0</v>
      </c>
      <c r="M553" s="32">
        <v>0.30499999999999999</v>
      </c>
      <c r="N553" s="32">
        <v>0.1</v>
      </c>
      <c r="O553" s="32">
        <v>0.59499999999999997</v>
      </c>
      <c r="P553" s="36">
        <v>0.63</v>
      </c>
      <c r="Q553" s="37">
        <v>0.61250000000000004</v>
      </c>
      <c r="R553" s="38">
        <v>2157.1558</v>
      </c>
      <c r="S553" s="39">
        <v>142.57646</v>
      </c>
      <c r="T553" s="39">
        <v>2014.57934</v>
      </c>
      <c r="U553" s="39">
        <v>1233.9298457500004</v>
      </c>
      <c r="V553" s="40">
        <v>780.64949424999998</v>
      </c>
      <c r="W553" s="41">
        <f>IFERROR(Table1[[#This Row],[DC Capex (Inflated)]]/Table1[[#This Row],[Total capital cost Incl subsidies (Inflated)]],0)</f>
        <v>0.57201702619254502</v>
      </c>
      <c r="X553" s="42">
        <f>IFERROR(Table1[[#This Row],[Rates Loan (Inflated)]]/Table1[[#This Row],[Total capital cost Incl subsidies (Inflated)]],0)</f>
        <v>0.36188832269324261</v>
      </c>
      <c r="Y553" s="43">
        <f>IFERROR(Table1[[#This Row],[Subsidies (Uninflated)]]/Table1[[#This Row],[Total capital cost Incl subsidies (Inflated)]],0)</f>
        <v>6.6094651114212519E-2</v>
      </c>
      <c r="Z553" s="10"/>
    </row>
    <row r="554" spans="1:26" ht="23.25" x14ac:dyDescent="0.35">
      <c r="A554" s="32" t="s">
        <v>1405</v>
      </c>
      <c r="B554" s="56" t="s">
        <v>1406</v>
      </c>
      <c r="C554" s="53" t="s">
        <v>1395</v>
      </c>
      <c r="D554" s="65" t="s">
        <v>36</v>
      </c>
      <c r="E554" s="65" t="s">
        <v>20</v>
      </c>
      <c r="F554" s="60" t="s">
        <v>55</v>
      </c>
      <c r="G554" s="70">
        <v>1</v>
      </c>
      <c r="H554" s="34">
        <v>2014</v>
      </c>
      <c r="I554" s="33">
        <v>2021</v>
      </c>
      <c r="J554" s="65">
        <v>2031</v>
      </c>
      <c r="K554" s="35">
        <v>30</v>
      </c>
      <c r="L554" s="32">
        <v>0</v>
      </c>
      <c r="M554" s="32">
        <v>0.70500000000000007</v>
      </c>
      <c r="N554" s="32">
        <v>0</v>
      </c>
      <c r="O554" s="32">
        <v>0.29499999999999993</v>
      </c>
      <c r="P554" s="36">
        <v>0.125</v>
      </c>
      <c r="Q554" s="37">
        <v>0.20999999999999996</v>
      </c>
      <c r="R554" s="38">
        <v>5000.0866599999999</v>
      </c>
      <c r="S554" s="39">
        <v>2158.2560000000003</v>
      </c>
      <c r="T554" s="39">
        <v>2841.8306599999996</v>
      </c>
      <c r="U554" s="39">
        <v>596.78443860000004</v>
      </c>
      <c r="V554" s="40">
        <v>2245.0462214000004</v>
      </c>
      <c r="W554" s="41">
        <f>IFERROR(Table1[[#This Row],[DC Capex (Inflated)]]/Table1[[#This Row],[Total capital cost Incl subsidies (Inflated)]],0)</f>
        <v>0.11935481906227602</v>
      </c>
      <c r="X554" s="42">
        <f>IFERROR(Table1[[#This Row],[Rates Loan (Inflated)]]/Table1[[#This Row],[Total capital cost Incl subsidies (Inflated)]],0)</f>
        <v>0.44900146218665749</v>
      </c>
      <c r="Y554" s="43">
        <f>IFERROR(Table1[[#This Row],[Subsidies (Uninflated)]]/Table1[[#This Row],[Total capital cost Incl subsidies (Inflated)]],0)</f>
        <v>0.43164371875106666</v>
      </c>
      <c r="Z554" s="10"/>
    </row>
    <row r="555" spans="1:26" ht="23.25" x14ac:dyDescent="0.35">
      <c r="A555" s="32" t="s">
        <v>1409</v>
      </c>
      <c r="B555" s="56" t="s">
        <v>1944</v>
      </c>
      <c r="C555" s="53"/>
      <c r="D555" s="65" t="s">
        <v>36</v>
      </c>
      <c r="E555" s="65" t="s">
        <v>20</v>
      </c>
      <c r="F555" s="60" t="s">
        <v>55</v>
      </c>
      <c r="G555" s="70">
        <v>0.8</v>
      </c>
      <c r="H555" s="34">
        <v>2012</v>
      </c>
      <c r="I555" s="33">
        <v>2019</v>
      </c>
      <c r="J555" s="65">
        <v>2031</v>
      </c>
      <c r="K555" s="35">
        <v>30</v>
      </c>
      <c r="L555" s="32">
        <v>0</v>
      </c>
      <c r="M555" s="32">
        <v>0.90500000000000003</v>
      </c>
      <c r="N555" s="32">
        <v>0</v>
      </c>
      <c r="O555" s="32">
        <v>9.5000000000000001E-2</v>
      </c>
      <c r="P555" s="36">
        <v>0.125</v>
      </c>
      <c r="Q555" s="37">
        <v>0.11</v>
      </c>
      <c r="R555" s="38">
        <v>6523.810896</v>
      </c>
      <c r="S555" s="39">
        <v>2232.34</v>
      </c>
      <c r="T555" s="39">
        <v>4291.4708959999998</v>
      </c>
      <c r="U555" s="39">
        <v>472.06179855999994</v>
      </c>
      <c r="V555" s="40">
        <v>3819.4090974399996</v>
      </c>
      <c r="W555" s="41">
        <f>IFERROR(Table1[[#This Row],[DC Capex (Inflated)]]/Table1[[#This Row],[Total capital cost Incl subsidies (Inflated)]],0)</f>
        <v>7.2359822515615721E-2</v>
      </c>
      <c r="X555" s="42">
        <f>IFERROR(Table1[[#This Row],[Rates Loan (Inflated)]]/Table1[[#This Row],[Total capital cost Incl subsidies (Inflated)]],0)</f>
        <v>0.58545674580816354</v>
      </c>
      <c r="Y555" s="43">
        <f>IFERROR(Table1[[#This Row],[Subsidies (Uninflated)]]/Table1[[#This Row],[Total capital cost Incl subsidies (Inflated)]],0)</f>
        <v>0.34218343167622073</v>
      </c>
      <c r="Z555" s="10"/>
    </row>
    <row r="556" spans="1:26" ht="23.25" x14ac:dyDescent="0.35">
      <c r="A556" s="32" t="s">
        <v>1437</v>
      </c>
      <c r="B556" s="56" t="s">
        <v>1945</v>
      </c>
      <c r="C556" s="53" t="s">
        <v>1395</v>
      </c>
      <c r="D556" s="65" t="s">
        <v>36</v>
      </c>
      <c r="E556" s="65" t="s">
        <v>20</v>
      </c>
      <c r="F556" s="60" t="s">
        <v>55</v>
      </c>
      <c r="G556" s="70">
        <v>1</v>
      </c>
      <c r="H556" s="34">
        <v>2014</v>
      </c>
      <c r="I556" s="33">
        <v>2021</v>
      </c>
      <c r="J556" s="65">
        <v>2031</v>
      </c>
      <c r="K556" s="35">
        <v>30</v>
      </c>
      <c r="L556" s="32">
        <v>0</v>
      </c>
      <c r="M556" s="32">
        <v>0.505</v>
      </c>
      <c r="N556" s="32">
        <v>0.02</v>
      </c>
      <c r="O556" s="32">
        <v>0.47499999999999998</v>
      </c>
      <c r="P556" s="36">
        <v>0.125</v>
      </c>
      <c r="Q556" s="37">
        <v>0.3</v>
      </c>
      <c r="R556" s="38">
        <v>5408.2747199999994</v>
      </c>
      <c r="S556" s="39">
        <v>2070.8076599999999</v>
      </c>
      <c r="T556" s="39">
        <v>3337.4670599999995</v>
      </c>
      <c r="U556" s="39">
        <v>1001.2401180000001</v>
      </c>
      <c r="V556" s="40">
        <v>2336.2269420000002</v>
      </c>
      <c r="W556" s="41">
        <f>IFERROR(Table1[[#This Row],[DC Capex (Inflated)]]/Table1[[#This Row],[Total capital cost Incl subsidies (Inflated)]],0)</f>
        <v>0.1851311499205795</v>
      </c>
      <c r="X556" s="42">
        <f>IFERROR(Table1[[#This Row],[Rates Loan (Inflated)]]/Table1[[#This Row],[Total capital cost Incl subsidies (Inflated)]],0)</f>
        <v>0.4319726831480189</v>
      </c>
      <c r="Y556" s="43">
        <f>IFERROR(Table1[[#This Row],[Subsidies (Uninflated)]]/Table1[[#This Row],[Total capital cost Incl subsidies (Inflated)]],0)</f>
        <v>0.38289616693140177</v>
      </c>
      <c r="Z556" s="10"/>
    </row>
    <row r="557" spans="1:26" ht="23.25" x14ac:dyDescent="0.35">
      <c r="A557" s="32" t="s">
        <v>1401</v>
      </c>
      <c r="B557" s="56" t="s">
        <v>1402</v>
      </c>
      <c r="C557" s="53" t="s">
        <v>1391</v>
      </c>
      <c r="D557" s="65" t="s">
        <v>36</v>
      </c>
      <c r="E557" s="65" t="s">
        <v>20</v>
      </c>
      <c r="F557" s="60" t="s">
        <v>55</v>
      </c>
      <c r="G557" s="70">
        <v>1</v>
      </c>
      <c r="H557" s="34">
        <v>2014</v>
      </c>
      <c r="I557" s="33">
        <v>2021</v>
      </c>
      <c r="J557" s="65">
        <v>2031</v>
      </c>
      <c r="K557" s="35">
        <v>30</v>
      </c>
      <c r="L557" s="32">
        <v>0</v>
      </c>
      <c r="M557" s="32">
        <v>0.505</v>
      </c>
      <c r="N557" s="32">
        <v>0.02</v>
      </c>
      <c r="O557" s="32">
        <v>0.47499999999999998</v>
      </c>
      <c r="P557" s="36">
        <v>0.125</v>
      </c>
      <c r="Q557" s="37">
        <v>0.3</v>
      </c>
      <c r="R557" s="38">
        <v>24356.511920000004</v>
      </c>
      <c r="S557" s="39">
        <v>10815.08956</v>
      </c>
      <c r="T557" s="39">
        <v>13541.422360000006</v>
      </c>
      <c r="U557" s="39">
        <v>4062.4267079999995</v>
      </c>
      <c r="V557" s="40">
        <v>9478.9956519999996</v>
      </c>
      <c r="W557" s="41">
        <f>IFERROR(Table1[[#This Row],[DC Capex (Inflated)]]/Table1[[#This Row],[Total capital cost Incl subsidies (Inflated)]],0)</f>
        <v>0.16679016771133781</v>
      </c>
      <c r="X557" s="42">
        <f>IFERROR(Table1[[#This Row],[Rates Loan (Inflated)]]/Table1[[#This Row],[Total capital cost Incl subsidies (Inflated)]],0)</f>
        <v>0.38917705799312163</v>
      </c>
      <c r="Y557" s="43">
        <f>IFERROR(Table1[[#This Row],[Subsidies (Uninflated)]]/Table1[[#This Row],[Total capital cost Incl subsidies (Inflated)]],0)</f>
        <v>0.44403277429554033</v>
      </c>
      <c r="Z557" s="10"/>
    </row>
    <row r="558" spans="1:26" ht="23.25" x14ac:dyDescent="0.35">
      <c r="A558" s="32" t="s">
        <v>1414</v>
      </c>
      <c r="B558" s="56" t="s">
        <v>1415</v>
      </c>
      <c r="C558" s="53" t="s">
        <v>1395</v>
      </c>
      <c r="D558" s="65" t="s">
        <v>36</v>
      </c>
      <c r="E558" s="65" t="s">
        <v>20</v>
      </c>
      <c r="F558" s="60" t="s">
        <v>55</v>
      </c>
      <c r="G558" s="70">
        <v>1</v>
      </c>
      <c r="H558" s="34">
        <v>2014</v>
      </c>
      <c r="I558" s="33">
        <v>2021</v>
      </c>
      <c r="J558" s="65">
        <v>2031</v>
      </c>
      <c r="K558" s="35">
        <v>30</v>
      </c>
      <c r="L558" s="32">
        <v>0</v>
      </c>
      <c r="M558" s="32">
        <v>0.505</v>
      </c>
      <c r="N558" s="32">
        <v>0.02</v>
      </c>
      <c r="O558" s="32">
        <v>0.47499999999999998</v>
      </c>
      <c r="P558" s="36">
        <v>0.125</v>
      </c>
      <c r="Q558" s="37">
        <v>0.3</v>
      </c>
      <c r="R558" s="38">
        <v>3193.1692900000003</v>
      </c>
      <c r="S558" s="39">
        <v>1945.1422400000001</v>
      </c>
      <c r="T558" s="39">
        <v>1248.0270500000001</v>
      </c>
      <c r="U558" s="39">
        <v>374.40811499999995</v>
      </c>
      <c r="V558" s="40">
        <v>873.61893500000019</v>
      </c>
      <c r="W558" s="41">
        <f>IFERROR(Table1[[#This Row],[DC Capex (Inflated)]]/Table1[[#This Row],[Total capital cost Incl subsidies (Inflated)]],0)</f>
        <v>0.11725282344801703</v>
      </c>
      <c r="X558" s="42">
        <f>IFERROR(Table1[[#This Row],[Rates Loan (Inflated)]]/Table1[[#This Row],[Total capital cost Incl subsidies (Inflated)]],0)</f>
        <v>0.27358992137870652</v>
      </c>
      <c r="Y558" s="43">
        <f>IFERROR(Table1[[#This Row],[Subsidies (Uninflated)]]/Table1[[#This Row],[Total capital cost Incl subsidies (Inflated)]],0)</f>
        <v>0.60915725517327646</v>
      </c>
      <c r="Z558" s="10"/>
    </row>
    <row r="559" spans="1:26" ht="23.25" x14ac:dyDescent="0.35">
      <c r="A559" s="32" t="s">
        <v>1911</v>
      </c>
      <c r="B559" s="56" t="s">
        <v>1912</v>
      </c>
      <c r="C559" s="53" t="s">
        <v>1421</v>
      </c>
      <c r="D559" s="65" t="s">
        <v>36</v>
      </c>
      <c r="E559" s="65" t="s">
        <v>20</v>
      </c>
      <c r="F559" s="60" t="s">
        <v>55</v>
      </c>
      <c r="G559" s="70">
        <v>1</v>
      </c>
      <c r="H559" s="34">
        <v>2015</v>
      </c>
      <c r="I559" s="33">
        <v>2022</v>
      </c>
      <c r="J559" s="65">
        <v>2031</v>
      </c>
      <c r="K559" s="35">
        <v>30</v>
      </c>
      <c r="L559" s="32">
        <v>0.02</v>
      </c>
      <c r="M559" s="32">
        <v>0.505</v>
      </c>
      <c r="N559" s="32">
        <v>0.02</v>
      </c>
      <c r="O559" s="32">
        <v>0.45499999999999996</v>
      </c>
      <c r="P559" s="36">
        <v>0.125</v>
      </c>
      <c r="Q559" s="37">
        <v>0.28999999999999998</v>
      </c>
      <c r="R559" s="38">
        <v>83.254500000000007</v>
      </c>
      <c r="S559" s="39">
        <v>0</v>
      </c>
      <c r="T559" s="39">
        <v>83.254500000000007</v>
      </c>
      <c r="U559" s="39">
        <v>24.143805</v>
      </c>
      <c r="V559" s="40">
        <v>59.110695000000007</v>
      </c>
      <c r="W559" s="41">
        <f>IFERROR(Table1[[#This Row],[DC Capex (Inflated)]]/Table1[[#This Row],[Total capital cost Incl subsidies (Inflated)]],0)</f>
        <v>0.28999999999999998</v>
      </c>
      <c r="X559" s="42">
        <f>IFERROR(Table1[[#This Row],[Rates Loan (Inflated)]]/Table1[[#This Row],[Total capital cost Incl subsidies (Inflated)]],0)</f>
        <v>0.71000000000000008</v>
      </c>
      <c r="Y559" s="43">
        <f>IFERROR(Table1[[#This Row],[Subsidies (Uninflated)]]/Table1[[#This Row],[Total capital cost Incl subsidies (Inflated)]],0)</f>
        <v>0</v>
      </c>
      <c r="Z559" s="10"/>
    </row>
    <row r="560" spans="1:26" ht="23.25" x14ac:dyDescent="0.35">
      <c r="A560" s="32" t="s">
        <v>1393</v>
      </c>
      <c r="B560" s="56" t="s">
        <v>1394</v>
      </c>
      <c r="C560" s="53" t="s">
        <v>1395</v>
      </c>
      <c r="D560" s="65" t="s">
        <v>36</v>
      </c>
      <c r="E560" s="65" t="s">
        <v>20</v>
      </c>
      <c r="F560" s="60" t="s">
        <v>55</v>
      </c>
      <c r="G560" s="70">
        <v>1</v>
      </c>
      <c r="H560" s="34">
        <v>2014</v>
      </c>
      <c r="I560" s="33">
        <v>2021</v>
      </c>
      <c r="J560" s="65">
        <v>2031</v>
      </c>
      <c r="K560" s="35">
        <v>30</v>
      </c>
      <c r="L560" s="32">
        <v>0.02</v>
      </c>
      <c r="M560" s="32">
        <v>0.505</v>
      </c>
      <c r="N560" s="32">
        <v>0.1</v>
      </c>
      <c r="O560" s="32">
        <v>0.375</v>
      </c>
      <c r="P560" s="36">
        <v>0.125</v>
      </c>
      <c r="Q560" s="37">
        <v>0.25</v>
      </c>
      <c r="R560" s="38">
        <v>11.145010000000001</v>
      </c>
      <c r="S560" s="39">
        <v>0</v>
      </c>
      <c r="T560" s="39">
        <v>11.145010000000001</v>
      </c>
      <c r="U560" s="39">
        <v>2.7862525000000002</v>
      </c>
      <c r="V560" s="40">
        <v>8.3587575000000012</v>
      </c>
      <c r="W560" s="41">
        <f>IFERROR(Table1[[#This Row],[DC Capex (Inflated)]]/Table1[[#This Row],[Total capital cost Incl subsidies (Inflated)]],0)</f>
        <v>0.25</v>
      </c>
      <c r="X560" s="42">
        <f>IFERROR(Table1[[#This Row],[Rates Loan (Inflated)]]/Table1[[#This Row],[Total capital cost Incl subsidies (Inflated)]],0)</f>
        <v>0.75</v>
      </c>
      <c r="Y560" s="43">
        <f>IFERROR(Table1[[#This Row],[Subsidies (Uninflated)]]/Table1[[#This Row],[Total capital cost Incl subsidies (Inflated)]],0)</f>
        <v>0</v>
      </c>
      <c r="Z560" s="10"/>
    </row>
    <row r="561" spans="1:26" ht="23.25" x14ac:dyDescent="0.35">
      <c r="A561" s="32" t="s">
        <v>1403</v>
      </c>
      <c r="B561" s="56" t="s">
        <v>1404</v>
      </c>
      <c r="C561" s="53" t="s">
        <v>1395</v>
      </c>
      <c r="D561" s="65" t="s">
        <v>36</v>
      </c>
      <c r="E561" s="65" t="s">
        <v>20</v>
      </c>
      <c r="F561" s="60" t="s">
        <v>55</v>
      </c>
      <c r="G561" s="70">
        <v>1</v>
      </c>
      <c r="H561" s="34">
        <v>2014</v>
      </c>
      <c r="I561" s="33">
        <v>2021</v>
      </c>
      <c r="J561" s="65">
        <v>2031</v>
      </c>
      <c r="K561" s="35">
        <v>30</v>
      </c>
      <c r="L561" s="32">
        <v>0</v>
      </c>
      <c r="M561" s="32">
        <v>0.505</v>
      </c>
      <c r="N561" s="32">
        <v>0</v>
      </c>
      <c r="O561" s="32">
        <v>0.495</v>
      </c>
      <c r="P561" s="36">
        <v>0.125</v>
      </c>
      <c r="Q561" s="37">
        <v>0.31</v>
      </c>
      <c r="R561" s="38">
        <v>13433.873080000003</v>
      </c>
      <c r="S561" s="39">
        <v>7226.4489999999978</v>
      </c>
      <c r="T561" s="39">
        <v>6207.4240800000007</v>
      </c>
      <c r="U561" s="39">
        <v>1924.3014647999994</v>
      </c>
      <c r="V561" s="40">
        <v>4283.1226152000036</v>
      </c>
      <c r="W561" s="41">
        <f>IFERROR(Table1[[#This Row],[DC Capex (Inflated)]]/Table1[[#This Row],[Total capital cost Incl subsidies (Inflated)]],0)</f>
        <v>0.14324249256641025</v>
      </c>
      <c r="X561" s="42">
        <f>IFERROR(Table1[[#This Row],[Rates Loan (Inflated)]]/Table1[[#This Row],[Total capital cost Incl subsidies (Inflated)]],0)</f>
        <v>0.31883006409942966</v>
      </c>
      <c r="Y561" s="43">
        <f>IFERROR(Table1[[#This Row],[Subsidies (Uninflated)]]/Table1[[#This Row],[Total capital cost Incl subsidies (Inflated)]],0)</f>
        <v>0.53792744333415987</v>
      </c>
      <c r="Z561" s="10"/>
    </row>
    <row r="562" spans="1:26" ht="23.25" x14ac:dyDescent="0.35">
      <c r="A562" s="32" t="s">
        <v>1916</v>
      </c>
      <c r="B562" s="56" t="s">
        <v>1917</v>
      </c>
      <c r="C562" s="53" t="s">
        <v>1395</v>
      </c>
      <c r="D562" s="65" t="s">
        <v>36</v>
      </c>
      <c r="E562" s="65" t="s">
        <v>20</v>
      </c>
      <c r="F562" s="60" t="s">
        <v>55</v>
      </c>
      <c r="G562" s="70">
        <v>1</v>
      </c>
      <c r="H562" s="34">
        <v>2015</v>
      </c>
      <c r="I562" s="33">
        <v>2022</v>
      </c>
      <c r="J562" s="65">
        <v>2031</v>
      </c>
      <c r="K562" s="35">
        <v>30</v>
      </c>
      <c r="L562" s="32">
        <v>0.02</v>
      </c>
      <c r="M562" s="32">
        <v>0.505</v>
      </c>
      <c r="N562" s="32">
        <v>0.05</v>
      </c>
      <c r="O562" s="32">
        <v>0.42499999999999993</v>
      </c>
      <c r="P562" s="36">
        <v>0.125</v>
      </c>
      <c r="Q562" s="37">
        <v>0.27499999999999997</v>
      </c>
      <c r="R562" s="38">
        <v>98.740070000000003</v>
      </c>
      <c r="S562" s="39">
        <v>0</v>
      </c>
      <c r="T562" s="39">
        <v>98.740070000000003</v>
      </c>
      <c r="U562" s="39">
        <v>27.153519249999995</v>
      </c>
      <c r="V562" s="40">
        <v>71.586550750000001</v>
      </c>
      <c r="W562" s="41">
        <f>IFERROR(Table1[[#This Row],[DC Capex (Inflated)]]/Table1[[#This Row],[Total capital cost Incl subsidies (Inflated)]],0)</f>
        <v>0.27499999999999997</v>
      </c>
      <c r="X562" s="42">
        <f>IFERROR(Table1[[#This Row],[Rates Loan (Inflated)]]/Table1[[#This Row],[Total capital cost Incl subsidies (Inflated)]],0)</f>
        <v>0.72499999999999998</v>
      </c>
      <c r="Y562" s="43">
        <f>IFERROR(Table1[[#This Row],[Subsidies (Uninflated)]]/Table1[[#This Row],[Total capital cost Incl subsidies (Inflated)]],0)</f>
        <v>0</v>
      </c>
      <c r="Z562" s="10"/>
    </row>
    <row r="563" spans="1:26" ht="23.25" x14ac:dyDescent="0.35">
      <c r="A563" s="32" t="s">
        <v>1908</v>
      </c>
      <c r="B563" s="56" t="s">
        <v>1909</v>
      </c>
      <c r="C563" s="53" t="s">
        <v>1395</v>
      </c>
      <c r="D563" s="65" t="s">
        <v>36</v>
      </c>
      <c r="E563" s="65" t="s">
        <v>20</v>
      </c>
      <c r="F563" s="60" t="s">
        <v>55</v>
      </c>
      <c r="G563" s="70">
        <v>0.75</v>
      </c>
      <c r="H563" s="34">
        <v>2015</v>
      </c>
      <c r="I563" s="33">
        <v>2022</v>
      </c>
      <c r="J563" s="65">
        <v>2031</v>
      </c>
      <c r="K563" s="35">
        <v>30</v>
      </c>
      <c r="L563" s="32">
        <v>0.02</v>
      </c>
      <c r="M563" s="32">
        <v>0.505</v>
      </c>
      <c r="N563" s="32">
        <v>0.05</v>
      </c>
      <c r="O563" s="32">
        <v>0.42499999999999993</v>
      </c>
      <c r="P563" s="36">
        <v>0.125</v>
      </c>
      <c r="Q563" s="37">
        <v>0.27499999999999997</v>
      </c>
      <c r="R563" s="38">
        <v>2362.5</v>
      </c>
      <c r="S563" s="39">
        <v>330</v>
      </c>
      <c r="T563" s="39">
        <v>2032.5</v>
      </c>
      <c r="U563" s="39">
        <v>558.9375</v>
      </c>
      <c r="V563" s="40">
        <v>1473.5625</v>
      </c>
      <c r="W563" s="41">
        <f>IFERROR(Table1[[#This Row],[DC Capex (Inflated)]]/Table1[[#This Row],[Total capital cost Incl subsidies (Inflated)]],0)</f>
        <v>0.2365873015873016</v>
      </c>
      <c r="X563" s="42">
        <f>IFERROR(Table1[[#This Row],[Rates Loan (Inflated)]]/Table1[[#This Row],[Total capital cost Incl subsidies (Inflated)]],0)</f>
        <v>0.62373015873015869</v>
      </c>
      <c r="Y563" s="43">
        <f>IFERROR(Table1[[#This Row],[Subsidies (Uninflated)]]/Table1[[#This Row],[Total capital cost Incl subsidies (Inflated)]],0)</f>
        <v>0.13968253968253969</v>
      </c>
      <c r="Z563" s="10"/>
    </row>
    <row r="564" spans="1:26" ht="46.5" x14ac:dyDescent="0.35">
      <c r="A564" s="32" t="s">
        <v>1455</v>
      </c>
      <c r="B564" s="56" t="s">
        <v>1456</v>
      </c>
      <c r="C564" s="53" t="s">
        <v>1426</v>
      </c>
      <c r="D564" s="65" t="s">
        <v>36</v>
      </c>
      <c r="E564" s="65" t="s">
        <v>38</v>
      </c>
      <c r="F564" s="60" t="s">
        <v>55</v>
      </c>
      <c r="G564" s="70">
        <v>0.4</v>
      </c>
      <c r="H564" s="34">
        <v>2014</v>
      </c>
      <c r="I564" s="33">
        <v>2021</v>
      </c>
      <c r="J564" s="65">
        <v>2034</v>
      </c>
      <c r="K564" s="35">
        <v>30</v>
      </c>
      <c r="L564" s="32">
        <v>0.02</v>
      </c>
      <c r="M564" s="32">
        <v>0.30499999999999999</v>
      </c>
      <c r="N564" s="32">
        <v>0.1</v>
      </c>
      <c r="O564" s="32">
        <v>0.57499999999999996</v>
      </c>
      <c r="P564" s="36">
        <v>0.875</v>
      </c>
      <c r="Q564" s="37">
        <v>0.72499999999999998</v>
      </c>
      <c r="R564" s="38">
        <v>1668.3519080000001</v>
      </c>
      <c r="S564" s="39">
        <v>577.89398000000006</v>
      </c>
      <c r="T564" s="39">
        <v>1090.457928</v>
      </c>
      <c r="U564" s="39">
        <v>790.58199780000007</v>
      </c>
      <c r="V564" s="40">
        <v>299.87593020000003</v>
      </c>
      <c r="W564" s="41">
        <f>IFERROR(Table1[[#This Row],[DC Capex (Inflated)]]/Table1[[#This Row],[Total capital cost Incl subsidies (Inflated)]],0)</f>
        <v>0.47387004744564959</v>
      </c>
      <c r="X564" s="42">
        <f>IFERROR(Table1[[#This Row],[Rates Loan (Inflated)]]/Table1[[#This Row],[Total capital cost Incl subsidies (Inflated)]],0)</f>
        <v>0.17974381110007398</v>
      </c>
      <c r="Y564" s="43">
        <f>IFERROR(Table1[[#This Row],[Subsidies (Uninflated)]]/Table1[[#This Row],[Total capital cost Incl subsidies (Inflated)]],0)</f>
        <v>0.34638614145427643</v>
      </c>
      <c r="Z564" s="10"/>
    </row>
    <row r="565" spans="1:26" ht="23.25" x14ac:dyDescent="0.35">
      <c r="A565" s="32" t="s">
        <v>1558</v>
      </c>
      <c r="B565" s="56" t="s">
        <v>1559</v>
      </c>
      <c r="C565" s="53" t="s">
        <v>1440</v>
      </c>
      <c r="D565" s="65" t="s">
        <v>36</v>
      </c>
      <c r="E565" s="65" t="s">
        <v>20</v>
      </c>
      <c r="F565" s="60" t="s">
        <v>55</v>
      </c>
      <c r="G565" s="70">
        <v>0.5</v>
      </c>
      <c r="H565" s="34">
        <v>2014</v>
      </c>
      <c r="I565" s="33">
        <v>2021</v>
      </c>
      <c r="J565" s="65">
        <v>2031</v>
      </c>
      <c r="K565" s="35">
        <v>30</v>
      </c>
      <c r="L565" s="32">
        <v>0</v>
      </c>
      <c r="M565" s="32">
        <v>0.505</v>
      </c>
      <c r="N565" s="32">
        <v>0.1</v>
      </c>
      <c r="O565" s="32">
        <v>0.39500000000000002</v>
      </c>
      <c r="P565" s="36">
        <v>0.63</v>
      </c>
      <c r="Q565" s="37">
        <v>0.51249999999999996</v>
      </c>
      <c r="R565" s="38">
        <v>17625.891929999998</v>
      </c>
      <c r="S565" s="39">
        <v>16938.881335000002</v>
      </c>
      <c r="T565" s="39">
        <v>687.0105949999961</v>
      </c>
      <c r="U565" s="39">
        <v>352.09292993750068</v>
      </c>
      <c r="V565" s="40">
        <v>334.91766506249814</v>
      </c>
      <c r="W565" s="41">
        <f>IFERROR(Table1[[#This Row],[DC Capex (Inflated)]]/Table1[[#This Row],[Total capital cost Incl subsidies (Inflated)]],0)</f>
        <v>1.9975892927053748E-2</v>
      </c>
      <c r="X565" s="42">
        <f>IFERROR(Table1[[#This Row],[Rates Loan (Inflated)]]/Table1[[#This Row],[Total capital cost Incl subsidies (Inflated)]],0)</f>
        <v>1.9001459125733911E-2</v>
      </c>
      <c r="Y565" s="43">
        <f>IFERROR(Table1[[#This Row],[Subsidies (Uninflated)]]/Table1[[#This Row],[Total capital cost Incl subsidies (Inflated)]],0)</f>
        <v>0.96102264794721248</v>
      </c>
      <c r="Z565" s="10"/>
    </row>
    <row r="566" spans="1:26" ht="23.25" x14ac:dyDescent="0.35">
      <c r="A566" s="32" t="s">
        <v>1413</v>
      </c>
      <c r="B566" s="56" t="s">
        <v>1950</v>
      </c>
      <c r="C566" s="53" t="s">
        <v>1395</v>
      </c>
      <c r="D566" s="65" t="s">
        <v>36</v>
      </c>
      <c r="E566" s="65" t="s">
        <v>20</v>
      </c>
      <c r="F566" s="60" t="s">
        <v>55</v>
      </c>
      <c r="G566" s="70">
        <v>1</v>
      </c>
      <c r="H566" s="34">
        <v>2014</v>
      </c>
      <c r="I566" s="33">
        <v>2021</v>
      </c>
      <c r="J566" s="65">
        <v>2031</v>
      </c>
      <c r="K566" s="35">
        <v>30</v>
      </c>
      <c r="L566" s="32">
        <v>0</v>
      </c>
      <c r="M566" s="32">
        <v>0.505</v>
      </c>
      <c r="N566" s="32">
        <v>0.1</v>
      </c>
      <c r="O566" s="32">
        <v>0.39500000000000002</v>
      </c>
      <c r="P566" s="36">
        <v>0.125</v>
      </c>
      <c r="Q566" s="37">
        <v>0.26</v>
      </c>
      <c r="R566" s="38">
        <v>1228.3028099999997</v>
      </c>
      <c r="S566" s="39">
        <v>811.55899999999997</v>
      </c>
      <c r="T566" s="39">
        <v>416.74380999999988</v>
      </c>
      <c r="U566" s="39">
        <v>108.3533906</v>
      </c>
      <c r="V566" s="40">
        <v>308.39041939999993</v>
      </c>
      <c r="W566" s="41">
        <f>IFERROR(Table1[[#This Row],[DC Capex (Inflated)]]/Table1[[#This Row],[Total capital cost Incl subsidies (Inflated)]],0)</f>
        <v>8.8213907611267309E-2</v>
      </c>
      <c r="X566" s="42">
        <f>IFERROR(Table1[[#This Row],[Rates Loan (Inflated)]]/Table1[[#This Row],[Total capital cost Incl subsidies (Inflated)]],0)</f>
        <v>0.25107035243206843</v>
      </c>
      <c r="Y566" s="43">
        <f>IFERROR(Table1[[#This Row],[Subsidies (Uninflated)]]/Table1[[#This Row],[Total capital cost Incl subsidies (Inflated)]],0)</f>
        <v>0.66071573995666444</v>
      </c>
      <c r="Z566" s="10"/>
    </row>
    <row r="567" spans="1:26" ht="23.25" x14ac:dyDescent="0.35">
      <c r="A567" s="32" t="s">
        <v>1411</v>
      </c>
      <c r="B567" s="56" t="s">
        <v>1951</v>
      </c>
      <c r="C567" s="53"/>
      <c r="D567" s="65" t="s">
        <v>36</v>
      </c>
      <c r="E567" s="65" t="s">
        <v>20</v>
      </c>
      <c r="F567" s="60" t="s">
        <v>55</v>
      </c>
      <c r="G567" s="70">
        <v>0.8</v>
      </c>
      <c r="H567" s="34">
        <v>2012</v>
      </c>
      <c r="I567" s="33">
        <v>2019</v>
      </c>
      <c r="J567" s="65">
        <v>2031</v>
      </c>
      <c r="K567" s="35">
        <v>30</v>
      </c>
      <c r="L567" s="32">
        <v>0</v>
      </c>
      <c r="M567" s="32">
        <v>0.90500000000000003</v>
      </c>
      <c r="N567" s="32">
        <v>0.05</v>
      </c>
      <c r="O567" s="32">
        <v>4.4999999999999929E-2</v>
      </c>
      <c r="P567" s="36">
        <v>0.125</v>
      </c>
      <c r="Q567" s="37">
        <v>8.4999999999999964E-2</v>
      </c>
      <c r="R567" s="38">
        <v>7656.0515520000008</v>
      </c>
      <c r="S567" s="39">
        <v>5044.7879999999996</v>
      </c>
      <c r="T567" s="39">
        <v>2611.2635519999999</v>
      </c>
      <c r="U567" s="39">
        <v>221.95740191999988</v>
      </c>
      <c r="V567" s="40">
        <v>2389.3061500799995</v>
      </c>
      <c r="W567" s="41">
        <f>IFERROR(Table1[[#This Row],[DC Capex (Inflated)]]/Table1[[#This Row],[Total capital cost Incl subsidies (Inflated)]],0)</f>
        <v>2.8991105978383551E-2</v>
      </c>
      <c r="X567" s="42">
        <f>IFERROR(Table1[[#This Row],[Rates Loan (Inflated)]]/Table1[[#This Row],[Total capital cost Incl subsidies (Inflated)]],0)</f>
        <v>0.31208072906142303</v>
      </c>
      <c r="Y567" s="43">
        <f>IFERROR(Table1[[#This Row],[Subsidies (Uninflated)]]/Table1[[#This Row],[Total capital cost Incl subsidies (Inflated)]],0)</f>
        <v>0.65892816496019313</v>
      </c>
      <c r="Z567" s="10"/>
    </row>
    <row r="568" spans="1:26" ht="23.25" x14ac:dyDescent="0.35">
      <c r="A568" s="32" t="s">
        <v>1407</v>
      </c>
      <c r="B568" s="56" t="s">
        <v>1952</v>
      </c>
      <c r="C568" s="53"/>
      <c r="D568" s="65" t="s">
        <v>36</v>
      </c>
      <c r="E568" s="65" t="s">
        <v>20</v>
      </c>
      <c r="F568" s="60" t="s">
        <v>55</v>
      </c>
      <c r="G568" s="70">
        <v>0.8</v>
      </c>
      <c r="H568" s="34">
        <v>2012</v>
      </c>
      <c r="I568" s="33">
        <v>2019</v>
      </c>
      <c r="J568" s="65">
        <v>2031</v>
      </c>
      <c r="K568" s="35">
        <v>30</v>
      </c>
      <c r="L568" s="32">
        <v>0</v>
      </c>
      <c r="M568" s="32">
        <v>0.90500000000000003</v>
      </c>
      <c r="N568" s="32">
        <v>0</v>
      </c>
      <c r="O568" s="32">
        <v>9.5000000000000001E-2</v>
      </c>
      <c r="P568" s="36">
        <v>0.125</v>
      </c>
      <c r="Q568" s="37">
        <v>0.11</v>
      </c>
      <c r="R568" s="38">
        <v>939.75040799999999</v>
      </c>
      <c r="S568" s="39">
        <v>207.18800000000002</v>
      </c>
      <c r="T568" s="39">
        <v>732.56240799999989</v>
      </c>
      <c r="U568" s="39">
        <v>80.581864880000012</v>
      </c>
      <c r="V568" s="40">
        <v>651.98054311999999</v>
      </c>
      <c r="W568" s="41">
        <f>IFERROR(Table1[[#This Row],[DC Capex (Inflated)]]/Table1[[#This Row],[Total capital cost Incl subsidies (Inflated)]],0)</f>
        <v>8.5748156312585519E-2</v>
      </c>
      <c r="X568" s="42">
        <f>IFERROR(Table1[[#This Row],[Rates Loan (Inflated)]]/Table1[[#This Row],[Total capital cost Incl subsidies (Inflated)]],0)</f>
        <v>0.69378053743819179</v>
      </c>
      <c r="Y568" s="43">
        <f>IFERROR(Table1[[#This Row],[Subsidies (Uninflated)]]/Table1[[#This Row],[Total capital cost Incl subsidies (Inflated)]],0)</f>
        <v>0.22047130624922273</v>
      </c>
      <c r="Z568" s="10"/>
    </row>
    <row r="569" spans="1:26" ht="46.5" x14ac:dyDescent="0.35">
      <c r="A569" s="32" t="s">
        <v>1505</v>
      </c>
      <c r="B569" s="56" t="s">
        <v>1506</v>
      </c>
      <c r="C569" s="53" t="s">
        <v>1490</v>
      </c>
      <c r="D569" s="65" t="s">
        <v>36</v>
      </c>
      <c r="E569" s="65" t="s">
        <v>38</v>
      </c>
      <c r="F569" s="60" t="s">
        <v>55</v>
      </c>
      <c r="G569" s="70">
        <v>0.4</v>
      </c>
      <c r="H569" s="34">
        <v>2014</v>
      </c>
      <c r="I569" s="33">
        <v>2021</v>
      </c>
      <c r="J569" s="65">
        <v>2034</v>
      </c>
      <c r="K569" s="35">
        <v>30</v>
      </c>
      <c r="L569" s="32">
        <v>0</v>
      </c>
      <c r="M569" s="32">
        <v>0.1</v>
      </c>
      <c r="N569" s="32">
        <v>0.1</v>
      </c>
      <c r="O569" s="32">
        <v>0.8</v>
      </c>
      <c r="P569" s="36">
        <v>0.875</v>
      </c>
      <c r="Q569" s="37">
        <v>0.83750000000000002</v>
      </c>
      <c r="R569" s="38">
        <v>1026.2917880000002</v>
      </c>
      <c r="S569" s="39">
        <v>523.40920000000006</v>
      </c>
      <c r="T569" s="39">
        <v>502.88258800000023</v>
      </c>
      <c r="U569" s="39">
        <v>421.16416745000009</v>
      </c>
      <c r="V569" s="40">
        <v>81.718420550000019</v>
      </c>
      <c r="W569" s="41">
        <f>IFERROR(Table1[[#This Row],[DC Capex (Inflated)]]/Table1[[#This Row],[Total capital cost Incl subsidies (Inflated)]],0)</f>
        <v>0.41037468327672127</v>
      </c>
      <c r="X569" s="42">
        <f>IFERROR(Table1[[#This Row],[Rates Loan (Inflated)]]/Table1[[#This Row],[Total capital cost Incl subsidies (Inflated)]],0)</f>
        <v>7.9624938546229512E-2</v>
      </c>
      <c r="Y569" s="43">
        <f>IFERROR(Table1[[#This Row],[Subsidies (Uninflated)]]/Table1[[#This Row],[Total capital cost Incl subsidies (Inflated)]],0)</f>
        <v>0.51000037817704913</v>
      </c>
      <c r="Z569" s="10"/>
    </row>
    <row r="570" spans="1:26" ht="23.25" x14ac:dyDescent="0.35">
      <c r="A570" s="32" t="s">
        <v>1844</v>
      </c>
      <c r="B570" s="56" t="s">
        <v>2416</v>
      </c>
      <c r="C570" s="53"/>
      <c r="D570" s="65" t="s">
        <v>36</v>
      </c>
      <c r="E570" s="65" t="s">
        <v>20</v>
      </c>
      <c r="F570" s="60" t="s">
        <v>55</v>
      </c>
      <c r="G570" s="70">
        <v>0.4</v>
      </c>
      <c r="H570" s="34">
        <v>2012</v>
      </c>
      <c r="I570" s="33">
        <v>2019</v>
      </c>
      <c r="J570" s="65">
        <v>2031</v>
      </c>
      <c r="K570" s="35">
        <v>30</v>
      </c>
      <c r="L570" s="32">
        <v>0</v>
      </c>
      <c r="M570" s="32">
        <v>0.1</v>
      </c>
      <c r="N570" s="32">
        <v>0.1</v>
      </c>
      <c r="O570" s="32">
        <v>0.8</v>
      </c>
      <c r="P570" s="36">
        <v>0.88</v>
      </c>
      <c r="Q570" s="37">
        <v>0.84000000000000008</v>
      </c>
      <c r="R570" s="38">
        <v>469.42472400000003</v>
      </c>
      <c r="S570" s="39">
        <v>0</v>
      </c>
      <c r="T570" s="39">
        <v>469.42472400000003</v>
      </c>
      <c r="U570" s="39">
        <v>394.31676816000004</v>
      </c>
      <c r="V570" s="40">
        <v>75.107955839999946</v>
      </c>
      <c r="W570" s="41">
        <f>IFERROR(Table1[[#This Row],[DC Capex (Inflated)]]/Table1[[#This Row],[Total capital cost Incl subsidies (Inflated)]],0)</f>
        <v>0.84000000000000008</v>
      </c>
      <c r="X570" s="42">
        <f>IFERROR(Table1[[#This Row],[Rates Loan (Inflated)]]/Table1[[#This Row],[Total capital cost Incl subsidies (Inflated)]],0)</f>
        <v>0.15999999999999986</v>
      </c>
      <c r="Y570" s="43">
        <f>IFERROR(Table1[[#This Row],[Subsidies (Uninflated)]]/Table1[[#This Row],[Total capital cost Incl subsidies (Inflated)]],0)</f>
        <v>0</v>
      </c>
      <c r="Z570" s="10"/>
    </row>
    <row r="571" spans="1:26" ht="23.25" x14ac:dyDescent="0.35">
      <c r="A571" s="32" t="s">
        <v>1913</v>
      </c>
      <c r="B571" s="56" t="s">
        <v>1914</v>
      </c>
      <c r="C571" s="53" t="s">
        <v>1426</v>
      </c>
      <c r="D571" s="65" t="s">
        <v>36</v>
      </c>
      <c r="E571" s="65" t="s">
        <v>20</v>
      </c>
      <c r="F571" s="60" t="s">
        <v>55</v>
      </c>
      <c r="G571" s="70">
        <v>0.4</v>
      </c>
      <c r="H571" s="34">
        <v>2014</v>
      </c>
      <c r="I571" s="33">
        <v>2021</v>
      </c>
      <c r="J571" s="65">
        <v>2031</v>
      </c>
      <c r="K571" s="35">
        <v>30</v>
      </c>
      <c r="L571" s="32">
        <v>0.02</v>
      </c>
      <c r="M571" s="32">
        <v>0.70500000000000007</v>
      </c>
      <c r="N571" s="32">
        <v>0.1</v>
      </c>
      <c r="O571" s="32">
        <v>0.17499999999999993</v>
      </c>
      <c r="P571" s="36">
        <v>0.125</v>
      </c>
      <c r="Q571" s="37">
        <v>0.14999999999999997</v>
      </c>
      <c r="R571" s="38">
        <v>1872.4627280000002</v>
      </c>
      <c r="S571" s="39">
        <v>0</v>
      </c>
      <c r="T571" s="39">
        <v>1872.4627280000002</v>
      </c>
      <c r="U571" s="39">
        <v>280.86940919999995</v>
      </c>
      <c r="V571" s="40">
        <v>1591.5933188000004</v>
      </c>
      <c r="W571" s="41">
        <f>IFERROR(Table1[[#This Row],[DC Capex (Inflated)]]/Table1[[#This Row],[Total capital cost Incl subsidies (Inflated)]],0)</f>
        <v>0.14999999999999997</v>
      </c>
      <c r="X571" s="42">
        <f>IFERROR(Table1[[#This Row],[Rates Loan (Inflated)]]/Table1[[#This Row],[Total capital cost Incl subsidies (Inflated)]],0)</f>
        <v>0.85000000000000009</v>
      </c>
      <c r="Y571" s="43">
        <f>IFERROR(Table1[[#This Row],[Subsidies (Uninflated)]]/Table1[[#This Row],[Total capital cost Incl subsidies (Inflated)]],0)</f>
        <v>0</v>
      </c>
      <c r="Z571" s="10"/>
    </row>
    <row r="572" spans="1:26" ht="23.25" x14ac:dyDescent="0.35">
      <c r="A572" s="32" t="s">
        <v>1542</v>
      </c>
      <c r="B572" s="56" t="s">
        <v>1543</v>
      </c>
      <c r="C572" s="53" t="s">
        <v>1490</v>
      </c>
      <c r="D572" s="65" t="s">
        <v>36</v>
      </c>
      <c r="E572" s="65" t="s">
        <v>20</v>
      </c>
      <c r="F572" s="60" t="s">
        <v>55</v>
      </c>
      <c r="G572" s="70">
        <v>0.4</v>
      </c>
      <c r="H572" s="34">
        <v>2014</v>
      </c>
      <c r="I572" s="33">
        <v>2021</v>
      </c>
      <c r="J572" s="65">
        <v>2031</v>
      </c>
      <c r="K572" s="35">
        <v>30</v>
      </c>
      <c r="L572" s="32">
        <v>0</v>
      </c>
      <c r="M572" s="32">
        <v>0.30499999999999999</v>
      </c>
      <c r="N572" s="32">
        <v>0.1</v>
      </c>
      <c r="O572" s="32">
        <v>0.59499999999999997</v>
      </c>
      <c r="P572" s="36">
        <v>0.875</v>
      </c>
      <c r="Q572" s="37">
        <v>0.73499999999999999</v>
      </c>
      <c r="R572" s="38">
        <v>158.62352400000003</v>
      </c>
      <c r="S572" s="39">
        <v>0</v>
      </c>
      <c r="T572" s="39">
        <v>158.62352400000003</v>
      </c>
      <c r="U572" s="39">
        <v>116.58829014000004</v>
      </c>
      <c r="V572" s="40">
        <v>42.035233860000005</v>
      </c>
      <c r="W572" s="41">
        <f>IFERROR(Table1[[#This Row],[DC Capex (Inflated)]]/Table1[[#This Row],[Total capital cost Incl subsidies (Inflated)]],0)</f>
        <v>0.7350000000000001</v>
      </c>
      <c r="X572" s="42">
        <f>IFERROR(Table1[[#This Row],[Rates Loan (Inflated)]]/Table1[[#This Row],[Total capital cost Incl subsidies (Inflated)]],0)</f>
        <v>0.26499999999999996</v>
      </c>
      <c r="Y572" s="43">
        <f>IFERROR(Table1[[#This Row],[Subsidies (Uninflated)]]/Table1[[#This Row],[Total capital cost Incl subsidies (Inflated)]],0)</f>
        <v>0</v>
      </c>
      <c r="Z572" s="10"/>
    </row>
    <row r="573" spans="1:26" ht="23.25" x14ac:dyDescent="0.35">
      <c r="A573" s="32" t="s">
        <v>1396</v>
      </c>
      <c r="B573" s="56" t="s">
        <v>1397</v>
      </c>
      <c r="C573" s="53" t="s">
        <v>1395</v>
      </c>
      <c r="D573" s="65" t="s">
        <v>36</v>
      </c>
      <c r="E573" s="65" t="s">
        <v>20</v>
      </c>
      <c r="F573" s="60" t="s">
        <v>55</v>
      </c>
      <c r="G573" s="70">
        <v>0.75</v>
      </c>
      <c r="H573" s="34">
        <v>2014</v>
      </c>
      <c r="I573" s="33">
        <v>2021</v>
      </c>
      <c r="J573" s="65">
        <v>2031</v>
      </c>
      <c r="K573" s="35">
        <v>30</v>
      </c>
      <c r="L573" s="32">
        <v>0</v>
      </c>
      <c r="M573" s="32">
        <v>0.505</v>
      </c>
      <c r="N573" s="32">
        <v>0.02</v>
      </c>
      <c r="O573" s="32">
        <v>0.47499999999999998</v>
      </c>
      <c r="P573" s="36">
        <v>0.38</v>
      </c>
      <c r="Q573" s="37">
        <v>0.42749999999999999</v>
      </c>
      <c r="R573" s="38">
        <v>543.86103750000007</v>
      </c>
      <c r="S573" s="39">
        <v>278.68200000000002</v>
      </c>
      <c r="T573" s="39">
        <v>265.17903749999994</v>
      </c>
      <c r="U573" s="39">
        <v>113.36403853124999</v>
      </c>
      <c r="V573" s="40">
        <v>151.81499896874999</v>
      </c>
      <c r="W573" s="41">
        <f>IFERROR(Table1[[#This Row],[DC Capex (Inflated)]]/Table1[[#This Row],[Total capital cost Incl subsidies (Inflated)]],0)</f>
        <v>0.20844302260069508</v>
      </c>
      <c r="X573" s="42">
        <f>IFERROR(Table1[[#This Row],[Rates Loan (Inflated)]]/Table1[[#This Row],[Total capital cost Incl subsidies (Inflated)]],0)</f>
        <v>0.27914299517870861</v>
      </c>
      <c r="Y573" s="43">
        <f>IFERROR(Table1[[#This Row],[Subsidies (Uninflated)]]/Table1[[#This Row],[Total capital cost Incl subsidies (Inflated)]],0)</f>
        <v>0.5124139822205962</v>
      </c>
      <c r="Z573" s="10"/>
    </row>
    <row r="574" spans="1:26" ht="46.5" x14ac:dyDescent="0.35">
      <c r="A574" s="32" t="s">
        <v>1389</v>
      </c>
      <c r="B574" s="56" t="s">
        <v>1390</v>
      </c>
      <c r="C574" s="53" t="s">
        <v>1391</v>
      </c>
      <c r="D574" s="65" t="s">
        <v>36</v>
      </c>
      <c r="E574" s="65" t="s">
        <v>20</v>
      </c>
      <c r="F574" s="60" t="s">
        <v>55</v>
      </c>
      <c r="G574" s="70">
        <v>0.75</v>
      </c>
      <c r="H574" s="34">
        <v>2014</v>
      </c>
      <c r="I574" s="33">
        <v>2021</v>
      </c>
      <c r="J574" s="65">
        <v>2031</v>
      </c>
      <c r="K574" s="35">
        <v>30</v>
      </c>
      <c r="L574" s="32">
        <v>0.02</v>
      </c>
      <c r="M574" s="32">
        <v>0.70500000000000007</v>
      </c>
      <c r="N574" s="32">
        <v>0.1</v>
      </c>
      <c r="O574" s="32">
        <v>0.17499999999999993</v>
      </c>
      <c r="P574" s="36">
        <v>0.38</v>
      </c>
      <c r="Q574" s="37">
        <v>0.27749999999999997</v>
      </c>
      <c r="R574" s="38">
        <v>1.0243200000000001</v>
      </c>
      <c r="S574" s="39">
        <v>0.54074999999999995</v>
      </c>
      <c r="T574" s="39">
        <v>0.48357000000000017</v>
      </c>
      <c r="U574" s="39">
        <v>0.13419067500000006</v>
      </c>
      <c r="V574" s="40">
        <v>0.34937932500000002</v>
      </c>
      <c r="W574" s="41">
        <f>IFERROR(Table1[[#This Row],[DC Capex (Inflated)]]/Table1[[#This Row],[Total capital cost Incl subsidies (Inflated)]],0)</f>
        <v>0.13100464210403004</v>
      </c>
      <c r="X574" s="42">
        <f>IFERROR(Table1[[#This Row],[Rates Loan (Inflated)]]/Table1[[#This Row],[Total capital cost Incl subsidies (Inflated)]],0)</f>
        <v>0.34108415827085281</v>
      </c>
      <c r="Y574" s="43">
        <f>IFERROR(Table1[[#This Row],[Subsidies (Uninflated)]]/Table1[[#This Row],[Total capital cost Incl subsidies (Inflated)]],0)</f>
        <v>0.52791119962511701</v>
      </c>
      <c r="Z574" s="10"/>
    </row>
    <row r="575" spans="1:26" ht="23.25" x14ac:dyDescent="0.35">
      <c r="A575" s="32" t="s">
        <v>1399</v>
      </c>
      <c r="B575" s="56" t="s">
        <v>1400</v>
      </c>
      <c r="C575" s="53" t="s">
        <v>1395</v>
      </c>
      <c r="D575" s="65" t="s">
        <v>36</v>
      </c>
      <c r="E575" s="65" t="s">
        <v>20</v>
      </c>
      <c r="F575" s="60" t="s">
        <v>55</v>
      </c>
      <c r="G575" s="70">
        <v>1</v>
      </c>
      <c r="H575" s="34">
        <v>2014</v>
      </c>
      <c r="I575" s="33">
        <v>2021</v>
      </c>
      <c r="J575" s="65">
        <v>2031</v>
      </c>
      <c r="K575" s="35">
        <v>30</v>
      </c>
      <c r="L575" s="32">
        <v>0</v>
      </c>
      <c r="M575" s="32">
        <v>0.505</v>
      </c>
      <c r="N575" s="32">
        <v>0.1</v>
      </c>
      <c r="O575" s="32">
        <v>0.39500000000000002</v>
      </c>
      <c r="P575" s="36">
        <v>0.125</v>
      </c>
      <c r="Q575" s="37">
        <v>0.26</v>
      </c>
      <c r="R575" s="38">
        <v>853.07787000000008</v>
      </c>
      <c r="S575" s="39">
        <v>428.48699999999997</v>
      </c>
      <c r="T575" s="39">
        <v>424.59087000000022</v>
      </c>
      <c r="U575" s="39">
        <v>110.39362619999999</v>
      </c>
      <c r="V575" s="40">
        <v>314.19724380000008</v>
      </c>
      <c r="W575" s="41">
        <f>IFERROR(Table1[[#This Row],[DC Capex (Inflated)]]/Table1[[#This Row],[Total capital cost Incl subsidies (Inflated)]],0)</f>
        <v>0.12940627120007225</v>
      </c>
      <c r="X575" s="42">
        <f>IFERROR(Table1[[#This Row],[Rates Loan (Inflated)]]/Table1[[#This Row],[Total capital cost Incl subsidies (Inflated)]],0)</f>
        <v>0.36831015649251347</v>
      </c>
      <c r="Y575" s="43">
        <f>IFERROR(Table1[[#This Row],[Subsidies (Uninflated)]]/Table1[[#This Row],[Total capital cost Incl subsidies (Inflated)]],0)</f>
        <v>0.50228357230741427</v>
      </c>
      <c r="Z575" s="10"/>
    </row>
    <row r="576" spans="1:26" ht="46.5" x14ac:dyDescent="0.35">
      <c r="A576" s="32" t="s">
        <v>1422</v>
      </c>
      <c r="B576" s="56" t="s">
        <v>1423</v>
      </c>
      <c r="C576" s="53" t="s">
        <v>1418</v>
      </c>
      <c r="D576" s="65" t="s">
        <v>36</v>
      </c>
      <c r="E576" s="65" t="s">
        <v>20</v>
      </c>
      <c r="F576" s="60" t="s">
        <v>55</v>
      </c>
      <c r="G576" s="70">
        <v>0.75</v>
      </c>
      <c r="H576" s="34">
        <v>2016</v>
      </c>
      <c r="I576" s="33">
        <v>2023</v>
      </c>
      <c r="J576" s="65">
        <v>2031</v>
      </c>
      <c r="K576" s="35">
        <v>30</v>
      </c>
      <c r="L576" s="32">
        <v>0</v>
      </c>
      <c r="M576" s="32">
        <v>0.505</v>
      </c>
      <c r="N576" s="32">
        <v>0.1</v>
      </c>
      <c r="O576" s="32">
        <v>0.39500000000000002</v>
      </c>
      <c r="P576" s="36">
        <v>0.38</v>
      </c>
      <c r="Q576" s="37">
        <v>0.38750000000000001</v>
      </c>
      <c r="R576" s="38">
        <v>383.13374999999996</v>
      </c>
      <c r="S576" s="39">
        <v>0</v>
      </c>
      <c r="T576" s="39">
        <v>383.13374999999996</v>
      </c>
      <c r="U576" s="39">
        <v>148.46432812499998</v>
      </c>
      <c r="V576" s="40">
        <v>234.66942187499998</v>
      </c>
      <c r="W576" s="41">
        <f>IFERROR(Table1[[#This Row],[DC Capex (Inflated)]]/Table1[[#This Row],[Total capital cost Incl subsidies (Inflated)]],0)</f>
        <v>0.38750000000000001</v>
      </c>
      <c r="X576" s="42">
        <f>IFERROR(Table1[[#This Row],[Rates Loan (Inflated)]]/Table1[[#This Row],[Total capital cost Incl subsidies (Inflated)]],0)</f>
        <v>0.61250000000000004</v>
      </c>
      <c r="Y576" s="43">
        <f>IFERROR(Table1[[#This Row],[Subsidies (Uninflated)]]/Table1[[#This Row],[Total capital cost Incl subsidies (Inflated)]],0)</f>
        <v>0</v>
      </c>
      <c r="Z576" s="10"/>
    </row>
    <row r="577" spans="1:26" ht="23.25" x14ac:dyDescent="0.35">
      <c r="A577" s="32" t="s">
        <v>1435</v>
      </c>
      <c r="B577" s="56" t="s">
        <v>1957</v>
      </c>
      <c r="C577" s="53"/>
      <c r="D577" s="65" t="s">
        <v>36</v>
      </c>
      <c r="E577" s="65" t="s">
        <v>38</v>
      </c>
      <c r="F577" s="60" t="s">
        <v>55</v>
      </c>
      <c r="G577" s="70">
        <v>0.5</v>
      </c>
      <c r="H577" s="34">
        <v>2017</v>
      </c>
      <c r="I577" s="33">
        <v>2024</v>
      </c>
      <c r="J577" s="65">
        <v>2031</v>
      </c>
      <c r="K577" s="35">
        <v>30</v>
      </c>
      <c r="L577" s="32">
        <v>0</v>
      </c>
      <c r="M577" s="32">
        <v>0.1</v>
      </c>
      <c r="N577" s="32">
        <v>0.1</v>
      </c>
      <c r="O577" s="32">
        <v>0.8</v>
      </c>
      <c r="P577" s="36">
        <v>0.875</v>
      </c>
      <c r="Q577" s="37">
        <v>0.83750000000000002</v>
      </c>
      <c r="R577" s="38">
        <v>3616.9974649999999</v>
      </c>
      <c r="S577" s="39">
        <v>0</v>
      </c>
      <c r="T577" s="39">
        <v>3616.9974649999999</v>
      </c>
      <c r="U577" s="39">
        <v>3029.2353769375</v>
      </c>
      <c r="V577" s="40">
        <v>587.76208806249974</v>
      </c>
      <c r="W577" s="41">
        <f>IFERROR(Table1[[#This Row],[DC Capex (Inflated)]]/Table1[[#This Row],[Total capital cost Incl subsidies (Inflated)]],0)</f>
        <v>0.83750000000000002</v>
      </c>
      <c r="X577" s="42">
        <f>IFERROR(Table1[[#This Row],[Rates Loan (Inflated)]]/Table1[[#This Row],[Total capital cost Incl subsidies (Inflated)]],0)</f>
        <v>0.16249999999999992</v>
      </c>
      <c r="Y577" s="43">
        <f>IFERROR(Table1[[#This Row],[Subsidies (Uninflated)]]/Table1[[#This Row],[Total capital cost Incl subsidies (Inflated)]],0)</f>
        <v>0</v>
      </c>
      <c r="Z577" s="10"/>
    </row>
    <row r="578" spans="1:26" ht="46.5" x14ac:dyDescent="0.35">
      <c r="A578" s="32" t="s">
        <v>1511</v>
      </c>
      <c r="B578" s="56" t="s">
        <v>2417</v>
      </c>
      <c r="C578" s="53"/>
      <c r="D578" s="65" t="s">
        <v>36</v>
      </c>
      <c r="E578" s="65" t="s">
        <v>20</v>
      </c>
      <c r="F578" s="60" t="s">
        <v>55</v>
      </c>
      <c r="G578" s="70">
        <v>0.5</v>
      </c>
      <c r="H578" s="34">
        <v>2012</v>
      </c>
      <c r="I578" s="33">
        <v>2019</v>
      </c>
      <c r="J578" s="65">
        <v>2031</v>
      </c>
      <c r="K578" s="35">
        <v>30</v>
      </c>
      <c r="L578" s="32">
        <v>0</v>
      </c>
      <c r="M578" s="32">
        <v>0.1</v>
      </c>
      <c r="N578" s="32">
        <v>0.1</v>
      </c>
      <c r="O578" s="32">
        <v>0.8</v>
      </c>
      <c r="P578" s="36">
        <v>0.88</v>
      </c>
      <c r="Q578" s="37">
        <v>0.84000000000000008</v>
      </c>
      <c r="R578" s="38">
        <v>328.63662499999998</v>
      </c>
      <c r="S578" s="39">
        <v>113.93333999999999</v>
      </c>
      <c r="T578" s="39">
        <v>214.70328500000002</v>
      </c>
      <c r="U578" s="39">
        <v>180.35075940000007</v>
      </c>
      <c r="V578" s="40">
        <v>34.352525599999979</v>
      </c>
      <c r="W578" s="41">
        <f>IFERROR(Table1[[#This Row],[DC Capex (Inflated)]]/Table1[[#This Row],[Total capital cost Incl subsidies (Inflated)]],0)</f>
        <v>0.54878472355295183</v>
      </c>
      <c r="X578" s="42">
        <f>IFERROR(Table1[[#This Row],[Rates Loan (Inflated)]]/Table1[[#This Row],[Total capital cost Incl subsidies (Inflated)]],0)</f>
        <v>0.10453042353389547</v>
      </c>
      <c r="Y578" s="43">
        <f>IFERROR(Table1[[#This Row],[Subsidies (Uninflated)]]/Table1[[#This Row],[Total capital cost Incl subsidies (Inflated)]],0)</f>
        <v>0.34668485291315293</v>
      </c>
      <c r="Z578" s="10"/>
    </row>
    <row r="579" spans="1:26" ht="23.25" x14ac:dyDescent="0.35">
      <c r="A579" s="32" t="s">
        <v>1539</v>
      </c>
      <c r="B579" s="56" t="s">
        <v>1958</v>
      </c>
      <c r="C579" s="53"/>
      <c r="D579" s="65" t="s">
        <v>36</v>
      </c>
      <c r="E579" s="65" t="s">
        <v>20</v>
      </c>
      <c r="F579" s="60" t="s">
        <v>55</v>
      </c>
      <c r="G579" s="70">
        <v>0.4</v>
      </c>
      <c r="H579" s="34">
        <v>2012</v>
      </c>
      <c r="I579" s="33">
        <v>2019</v>
      </c>
      <c r="J579" s="65">
        <v>2031</v>
      </c>
      <c r="K579" s="35">
        <v>30</v>
      </c>
      <c r="L579" s="32">
        <v>0</v>
      </c>
      <c r="M579" s="32">
        <v>0.30499999999999999</v>
      </c>
      <c r="N579" s="32">
        <v>0.05</v>
      </c>
      <c r="O579" s="32">
        <v>0.64500000000000002</v>
      </c>
      <c r="P579" s="36">
        <v>0.38</v>
      </c>
      <c r="Q579" s="37">
        <v>0.51249999999999996</v>
      </c>
      <c r="R579" s="38">
        <v>8263.4339360000013</v>
      </c>
      <c r="S579" s="39">
        <v>3018.3516</v>
      </c>
      <c r="T579" s="39">
        <v>5245.0823359999986</v>
      </c>
      <c r="U579" s="39">
        <v>2688.1046971999999</v>
      </c>
      <c r="V579" s="40">
        <v>2556.9776388000005</v>
      </c>
      <c r="W579" s="41">
        <f>IFERROR(Table1[[#This Row],[DC Capex (Inflated)]]/Table1[[#This Row],[Total capital cost Incl subsidies (Inflated)]],0)</f>
        <v>0.32530116632132283</v>
      </c>
      <c r="X579" s="42">
        <f>IFERROR(Table1[[#This Row],[Rates Loan (Inflated)]]/Table1[[#This Row],[Total capital cost Incl subsidies (Inflated)]],0)</f>
        <v>0.30943281674467304</v>
      </c>
      <c r="Y579" s="43">
        <f>IFERROR(Table1[[#This Row],[Subsidies (Uninflated)]]/Table1[[#This Row],[Total capital cost Incl subsidies (Inflated)]],0)</f>
        <v>0.36526601693400401</v>
      </c>
      <c r="Z579" s="10"/>
    </row>
    <row r="580" spans="1:26" ht="23.25" x14ac:dyDescent="0.35">
      <c r="A580" s="32" t="s">
        <v>1564</v>
      </c>
      <c r="B580" s="56" t="s">
        <v>1932</v>
      </c>
      <c r="C580" s="53"/>
      <c r="D580" s="65" t="s">
        <v>36</v>
      </c>
      <c r="E580" s="65" t="s">
        <v>20</v>
      </c>
      <c r="F580" s="60" t="s">
        <v>55</v>
      </c>
      <c r="G580" s="70">
        <v>0.4</v>
      </c>
      <c r="H580" s="34">
        <v>2013</v>
      </c>
      <c r="I580" s="33">
        <v>2020</v>
      </c>
      <c r="J580" s="65">
        <v>2031</v>
      </c>
      <c r="K580" s="35">
        <v>30</v>
      </c>
      <c r="L580" s="32">
        <v>0</v>
      </c>
      <c r="M580" s="32">
        <v>0.30499999999999999</v>
      </c>
      <c r="N580" s="32">
        <v>0.05</v>
      </c>
      <c r="O580" s="32">
        <v>0.64500000000000002</v>
      </c>
      <c r="P580" s="36">
        <v>0.88</v>
      </c>
      <c r="Q580" s="37">
        <v>0.76249999999999996</v>
      </c>
      <c r="R580" s="38">
        <v>423.55696399999999</v>
      </c>
      <c r="S580" s="39">
        <v>122.2608</v>
      </c>
      <c r="T580" s="39">
        <v>301.29616400000003</v>
      </c>
      <c r="U580" s="39">
        <v>229.73832504999996</v>
      </c>
      <c r="V580" s="40">
        <v>71.557838950000047</v>
      </c>
      <c r="W580" s="41">
        <f>IFERROR(Table1[[#This Row],[DC Capex (Inflated)]]/Table1[[#This Row],[Total capital cost Incl subsidies (Inflated)]],0)</f>
        <v>0.54240242653642201</v>
      </c>
      <c r="X580" s="42">
        <f>IFERROR(Table1[[#This Row],[Rates Loan (Inflated)]]/Table1[[#This Row],[Total capital cost Incl subsidies (Inflated)]],0)</f>
        <v>0.16894501810150864</v>
      </c>
      <c r="Y580" s="43">
        <f>IFERROR(Table1[[#This Row],[Subsidies (Uninflated)]]/Table1[[#This Row],[Total capital cost Incl subsidies (Inflated)]],0)</f>
        <v>0.28865255536206935</v>
      </c>
      <c r="Z580" s="10"/>
    </row>
    <row r="581" spans="1:26" ht="23.25" x14ac:dyDescent="0.35">
      <c r="A581" s="32" t="s">
        <v>1845</v>
      </c>
      <c r="B581" s="56" t="s">
        <v>2449</v>
      </c>
      <c r="C581" s="53"/>
      <c r="D581" s="65" t="s">
        <v>36</v>
      </c>
      <c r="E581" s="65" t="s">
        <v>20</v>
      </c>
      <c r="F581" s="60" t="s">
        <v>55</v>
      </c>
      <c r="G581" s="70">
        <v>0.5</v>
      </c>
      <c r="H581" s="34">
        <v>2012</v>
      </c>
      <c r="I581" s="33">
        <v>2019</v>
      </c>
      <c r="J581" s="65">
        <v>2031</v>
      </c>
      <c r="K581" s="35">
        <v>30</v>
      </c>
      <c r="L581" s="32">
        <v>0</v>
      </c>
      <c r="M581" s="32">
        <v>0.30499999999999999</v>
      </c>
      <c r="N581" s="32">
        <v>0.1</v>
      </c>
      <c r="O581" s="32">
        <v>0.59499999999999997</v>
      </c>
      <c r="P581" s="36">
        <v>0.38</v>
      </c>
      <c r="Q581" s="37">
        <v>0.48749999999999999</v>
      </c>
      <c r="R581" s="38">
        <v>4657.1503849999999</v>
      </c>
      <c r="S581" s="39">
        <v>3490.2575000000002</v>
      </c>
      <c r="T581" s="39">
        <v>1166.892885</v>
      </c>
      <c r="U581" s="39">
        <v>568.86028143749979</v>
      </c>
      <c r="V581" s="40">
        <v>598.03260356249984</v>
      </c>
      <c r="W581" s="41">
        <f>IFERROR(Table1[[#This Row],[DC Capex (Inflated)]]/Table1[[#This Row],[Total capital cost Incl subsidies (Inflated)]],0)</f>
        <v>0.12214771575118458</v>
      </c>
      <c r="X581" s="42">
        <f>IFERROR(Table1[[#This Row],[Rates Loan (Inflated)]]/Table1[[#This Row],[Total capital cost Incl subsidies (Inflated)]],0)</f>
        <v>0.12841170117432227</v>
      </c>
      <c r="Y581" s="43">
        <f>IFERROR(Table1[[#This Row],[Subsidies (Uninflated)]]/Table1[[#This Row],[Total capital cost Incl subsidies (Inflated)]],0)</f>
        <v>0.74944058307449313</v>
      </c>
      <c r="Z581" s="10"/>
    </row>
    <row r="582" spans="1:26" ht="23.25" x14ac:dyDescent="0.35">
      <c r="A582" s="32" t="s">
        <v>1901</v>
      </c>
      <c r="B582" s="56" t="s">
        <v>1768</v>
      </c>
      <c r="C582" s="53"/>
      <c r="D582" s="65" t="s">
        <v>36</v>
      </c>
      <c r="E582" s="65" t="s">
        <v>20</v>
      </c>
      <c r="F582" s="60" t="s">
        <v>55</v>
      </c>
      <c r="G582" s="70">
        <v>0.5</v>
      </c>
      <c r="H582" s="34">
        <v>2012</v>
      </c>
      <c r="I582" s="33">
        <v>2019</v>
      </c>
      <c r="J582" s="65">
        <v>2031</v>
      </c>
      <c r="K582" s="35">
        <v>30</v>
      </c>
      <c r="L582" s="32">
        <v>0</v>
      </c>
      <c r="M582" s="32">
        <v>0.30499999999999999</v>
      </c>
      <c r="N582" s="32">
        <v>0.1</v>
      </c>
      <c r="O582" s="32">
        <v>0.59499999999999997</v>
      </c>
      <c r="P582" s="36">
        <v>0.63</v>
      </c>
      <c r="Q582" s="37">
        <v>0.61250000000000004</v>
      </c>
      <c r="R582" s="38">
        <v>11346.148315</v>
      </c>
      <c r="S582" s="39">
        <v>5517.6392700000006</v>
      </c>
      <c r="T582" s="39">
        <v>5828.5090450000007</v>
      </c>
      <c r="U582" s="39">
        <v>3569.9617900625008</v>
      </c>
      <c r="V582" s="40">
        <v>2258.5472549375004</v>
      </c>
      <c r="W582" s="41">
        <f>IFERROR(Table1[[#This Row],[DC Capex (Inflated)]]/Table1[[#This Row],[Total capital cost Incl subsidies (Inflated)]],0)</f>
        <v>0.31464085352585142</v>
      </c>
      <c r="X582" s="42">
        <f>IFERROR(Table1[[#This Row],[Rates Loan (Inflated)]]/Table1[[#This Row],[Total capital cost Incl subsidies (Inflated)]],0)</f>
        <v>0.19905849916941618</v>
      </c>
      <c r="Y582" s="43">
        <f>IFERROR(Table1[[#This Row],[Subsidies (Uninflated)]]/Table1[[#This Row],[Total capital cost Incl subsidies (Inflated)]],0)</f>
        <v>0.48630064730473255</v>
      </c>
      <c r="Z582" s="10"/>
    </row>
    <row r="583" spans="1:26" ht="23.25" x14ac:dyDescent="0.35">
      <c r="A583" s="32" t="s">
        <v>2452</v>
      </c>
      <c r="B583" s="56" t="s">
        <v>1448</v>
      </c>
      <c r="C583" s="53" t="s">
        <v>1428</v>
      </c>
      <c r="D583" s="65" t="s">
        <v>36</v>
      </c>
      <c r="E583" s="65" t="s">
        <v>20</v>
      </c>
      <c r="F583" s="60" t="s">
        <v>55</v>
      </c>
      <c r="G583" s="70">
        <v>0.5</v>
      </c>
      <c r="H583" s="34">
        <v>2014</v>
      </c>
      <c r="I583" s="33">
        <v>2021</v>
      </c>
      <c r="J583" s="65">
        <v>2034</v>
      </c>
      <c r="K583" s="35">
        <v>30</v>
      </c>
      <c r="L583" s="32">
        <v>0</v>
      </c>
      <c r="M583" s="32">
        <v>0.30499999999999999</v>
      </c>
      <c r="N583" s="32">
        <v>0.1</v>
      </c>
      <c r="O583" s="32">
        <v>0.59499999999999997</v>
      </c>
      <c r="P583" s="36">
        <v>0.63</v>
      </c>
      <c r="Q583" s="37">
        <v>0.61250000000000004</v>
      </c>
      <c r="R583" s="38">
        <v>1198.9948700000002</v>
      </c>
      <c r="S583" s="39">
        <v>632.75199999999995</v>
      </c>
      <c r="T583" s="39">
        <v>566.24287000000015</v>
      </c>
      <c r="U583" s="39">
        <v>346.82375787500013</v>
      </c>
      <c r="V583" s="40">
        <v>219.419112125</v>
      </c>
      <c r="W583" s="41">
        <f>IFERROR(Table1[[#This Row],[DC Capex (Inflated)]]/Table1[[#This Row],[Total capital cost Incl subsidies (Inflated)]],0)</f>
        <v>0.28926208656338959</v>
      </c>
      <c r="X583" s="42">
        <f>IFERROR(Table1[[#This Row],[Rates Loan (Inflated)]]/Table1[[#This Row],[Total capital cost Incl subsidies (Inflated)]],0)</f>
        <v>0.18300254456051171</v>
      </c>
      <c r="Y583" s="43">
        <f>IFERROR(Table1[[#This Row],[Subsidies (Uninflated)]]/Table1[[#This Row],[Total capital cost Incl subsidies (Inflated)]],0)</f>
        <v>0.52773536887609851</v>
      </c>
      <c r="Z583" s="10"/>
    </row>
    <row r="584" spans="1:26" ht="46.5" x14ac:dyDescent="0.35">
      <c r="A584" s="32" t="s">
        <v>2453</v>
      </c>
      <c r="B584" s="56" t="s">
        <v>1562</v>
      </c>
      <c r="C584" s="53" t="s">
        <v>1418</v>
      </c>
      <c r="D584" s="65" t="s">
        <v>36</v>
      </c>
      <c r="E584" s="65" t="s">
        <v>20</v>
      </c>
      <c r="F584" s="60" t="s">
        <v>55</v>
      </c>
      <c r="G584" s="70">
        <v>0.5</v>
      </c>
      <c r="H584" s="34">
        <v>2014</v>
      </c>
      <c r="I584" s="33">
        <v>2021</v>
      </c>
      <c r="J584" s="65">
        <v>2034</v>
      </c>
      <c r="K584" s="35">
        <v>30</v>
      </c>
      <c r="L584" s="32">
        <v>0</v>
      </c>
      <c r="M584" s="32">
        <v>0.30499999999999999</v>
      </c>
      <c r="N584" s="32">
        <v>0.1</v>
      </c>
      <c r="O584" s="32">
        <v>0.59500000000000008</v>
      </c>
      <c r="P584" s="36">
        <v>0.875</v>
      </c>
      <c r="Q584" s="37">
        <v>0.7350000000000001</v>
      </c>
      <c r="R584" s="38">
        <v>3081.6399422207564</v>
      </c>
      <c r="S584" s="39">
        <v>113.4975</v>
      </c>
      <c r="T584" s="39">
        <v>2968.142442220756</v>
      </c>
      <c r="U584" s="39">
        <v>2181.5846950322561</v>
      </c>
      <c r="V584" s="40">
        <v>786.55774718850012</v>
      </c>
      <c r="W584" s="41">
        <f>IFERROR(Table1[[#This Row],[DC Capex (Inflated)]]/Table1[[#This Row],[Total capital cost Incl subsidies (Inflated)]],0)</f>
        <v>0.70792978282210239</v>
      </c>
      <c r="X584" s="42">
        <f>IFERROR(Table1[[#This Row],[Rates Loan (Inflated)]]/Table1[[#This Row],[Total capital cost Incl subsidies (Inflated)]],0)</f>
        <v>0.25523998972497552</v>
      </c>
      <c r="Y584" s="43">
        <f>IFERROR(Table1[[#This Row],[Subsidies (Uninflated)]]/Table1[[#This Row],[Total capital cost Incl subsidies (Inflated)]],0)</f>
        <v>3.683022745292204E-2</v>
      </c>
      <c r="Z584" s="10"/>
    </row>
    <row r="585" spans="1:26" ht="23.25" x14ac:dyDescent="0.35">
      <c r="A585" s="32" t="s">
        <v>1983</v>
      </c>
      <c r="B585" s="56" t="s">
        <v>1417</v>
      </c>
      <c r="C585" s="53" t="s">
        <v>1418</v>
      </c>
      <c r="D585" s="65" t="s">
        <v>36</v>
      </c>
      <c r="E585" s="65" t="s">
        <v>20</v>
      </c>
      <c r="F585" s="60" t="s">
        <v>55</v>
      </c>
      <c r="G585" s="70">
        <v>0.4</v>
      </c>
      <c r="H585" s="34">
        <v>2014</v>
      </c>
      <c r="I585" s="33">
        <v>2021</v>
      </c>
      <c r="J585" s="65">
        <v>2034</v>
      </c>
      <c r="K585" s="35">
        <v>30</v>
      </c>
      <c r="L585" s="32">
        <v>0</v>
      </c>
      <c r="M585" s="32">
        <v>0.1</v>
      </c>
      <c r="N585" s="32">
        <v>0.1</v>
      </c>
      <c r="O585" s="32">
        <v>0.8</v>
      </c>
      <c r="P585" s="36">
        <v>0.875</v>
      </c>
      <c r="Q585" s="37">
        <v>0.83750000000000002</v>
      </c>
      <c r="R585" s="38">
        <v>2256.9383320000002</v>
      </c>
      <c r="S585" s="39">
        <v>589.56000000000006</v>
      </c>
      <c r="T585" s="39">
        <v>1667.3783320000002</v>
      </c>
      <c r="U585" s="39">
        <v>1396.4293530499999</v>
      </c>
      <c r="V585" s="40">
        <v>270.94897894999997</v>
      </c>
      <c r="W585" s="41">
        <f>IFERROR(Table1[[#This Row],[DC Capex (Inflated)]]/Table1[[#This Row],[Total capital cost Incl subsidies (Inflated)]],0)</f>
        <v>0.61872729673235916</v>
      </c>
      <c r="X585" s="42">
        <f>IFERROR(Table1[[#This Row],[Rates Loan (Inflated)]]/Table1[[#This Row],[Total capital cost Incl subsidies (Inflated)]],0)</f>
        <v>0.12005156503762193</v>
      </c>
      <c r="Y585" s="43">
        <f>IFERROR(Table1[[#This Row],[Subsidies (Uninflated)]]/Table1[[#This Row],[Total capital cost Incl subsidies (Inflated)]],0)</f>
        <v>0.2612211382300188</v>
      </c>
      <c r="Z585" s="10"/>
    </row>
    <row r="586" spans="1:26" ht="23.25" x14ac:dyDescent="0.35">
      <c r="A586" s="32" t="s">
        <v>1998</v>
      </c>
      <c r="B586" s="56" t="s">
        <v>1999</v>
      </c>
      <c r="C586" s="53" t="s">
        <v>1395</v>
      </c>
      <c r="D586" s="65" t="s">
        <v>36</v>
      </c>
      <c r="E586" s="65" t="s">
        <v>20</v>
      </c>
      <c r="F586" s="60" t="s">
        <v>55</v>
      </c>
      <c r="G586" s="70">
        <v>1</v>
      </c>
      <c r="H586" s="34">
        <v>2014</v>
      </c>
      <c r="I586" s="33">
        <v>2021</v>
      </c>
      <c r="J586" s="65">
        <v>2034</v>
      </c>
      <c r="K586" s="35">
        <v>30</v>
      </c>
      <c r="L586" s="32">
        <v>0</v>
      </c>
      <c r="M586" s="32">
        <v>0.505</v>
      </c>
      <c r="N586" s="32">
        <v>0.02</v>
      </c>
      <c r="O586" s="32">
        <v>0.47499999999999998</v>
      </c>
      <c r="P586" s="36">
        <v>0.125</v>
      </c>
      <c r="Q586" s="37">
        <v>0.3</v>
      </c>
      <c r="R586" s="38">
        <v>9652.1983460715073</v>
      </c>
      <c r="S586" s="39">
        <v>4468.6278999999995</v>
      </c>
      <c r="T586" s="39">
        <v>5183.5704460715078</v>
      </c>
      <c r="U586" s="39">
        <v>1555.0711338214535</v>
      </c>
      <c r="V586" s="40">
        <v>3628.4993122500564</v>
      </c>
      <c r="W586" s="41">
        <f>IFERROR(Table1[[#This Row],[DC Capex (Inflated)]]/Table1[[#This Row],[Total capital cost Incl subsidies (Inflated)]],0)</f>
        <v>0.16111056549665448</v>
      </c>
      <c r="X586" s="42">
        <f>IFERROR(Table1[[#This Row],[Rates Loan (Inflated)]]/Table1[[#This Row],[Total capital cost Incl subsidies (Inflated)]],0)</f>
        <v>0.37592465282552689</v>
      </c>
      <c r="Y586" s="43">
        <f>IFERROR(Table1[[#This Row],[Subsidies (Uninflated)]]/Table1[[#This Row],[Total capital cost Incl subsidies (Inflated)]],0)</f>
        <v>0.46296478167781885</v>
      </c>
      <c r="Z586" s="10"/>
    </row>
    <row r="587" spans="1:26" ht="46.5" x14ac:dyDescent="0.35">
      <c r="A587" s="32" t="s">
        <v>2457</v>
      </c>
      <c r="B587" s="56" t="s">
        <v>2006</v>
      </c>
      <c r="C587" s="53" t="s">
        <v>1447</v>
      </c>
      <c r="D587" s="65" t="s">
        <v>36</v>
      </c>
      <c r="E587" s="65" t="s">
        <v>20</v>
      </c>
      <c r="F587" s="60" t="s">
        <v>55</v>
      </c>
      <c r="G587" s="70">
        <v>1</v>
      </c>
      <c r="H587" s="34">
        <v>2015</v>
      </c>
      <c r="I587" s="33">
        <v>2022</v>
      </c>
      <c r="J587" s="65">
        <v>2034</v>
      </c>
      <c r="K587" s="35">
        <v>30</v>
      </c>
      <c r="L587" s="32">
        <v>0</v>
      </c>
      <c r="M587" s="32">
        <v>0.1</v>
      </c>
      <c r="N587" s="32">
        <v>0</v>
      </c>
      <c r="O587" s="32">
        <v>0.9</v>
      </c>
      <c r="P587" s="36">
        <v>0.875</v>
      </c>
      <c r="Q587" s="37">
        <v>0.88749999999999996</v>
      </c>
      <c r="R587" s="38">
        <v>10368.92</v>
      </c>
      <c r="S587" s="39">
        <v>0</v>
      </c>
      <c r="T587" s="39">
        <v>10368.92</v>
      </c>
      <c r="U587" s="39">
        <v>9202.4165000000012</v>
      </c>
      <c r="V587" s="40">
        <v>1166.5035000000003</v>
      </c>
      <c r="W587" s="41">
        <f>IFERROR(Table1[[#This Row],[DC Capex (Inflated)]]/Table1[[#This Row],[Total capital cost Incl subsidies (Inflated)]],0)</f>
        <v>0.88750000000000007</v>
      </c>
      <c r="X587" s="42">
        <f>IFERROR(Table1[[#This Row],[Rates Loan (Inflated)]]/Table1[[#This Row],[Total capital cost Incl subsidies (Inflated)]],0)</f>
        <v>0.11250000000000003</v>
      </c>
      <c r="Y587" s="43">
        <f>IFERROR(Table1[[#This Row],[Subsidies (Uninflated)]]/Table1[[#This Row],[Total capital cost Incl subsidies (Inflated)]],0)</f>
        <v>0</v>
      </c>
      <c r="Z587" s="10"/>
    </row>
    <row r="588" spans="1:26" ht="23.25" x14ac:dyDescent="0.35">
      <c r="A588" s="32" t="s">
        <v>2047</v>
      </c>
      <c r="B588" s="56" t="s">
        <v>2048</v>
      </c>
      <c r="C588" s="53" t="s">
        <v>1391</v>
      </c>
      <c r="D588" s="65" t="s">
        <v>36</v>
      </c>
      <c r="E588" s="65" t="s">
        <v>20</v>
      </c>
      <c r="F588" s="60" t="s">
        <v>55</v>
      </c>
      <c r="G588" s="70">
        <v>1</v>
      </c>
      <c r="H588" s="34">
        <v>2018</v>
      </c>
      <c r="I588" s="33">
        <v>2025</v>
      </c>
      <c r="J588" s="65">
        <v>2034</v>
      </c>
      <c r="K588" s="35">
        <v>30</v>
      </c>
      <c r="L588" s="32">
        <v>0</v>
      </c>
      <c r="M588" s="32">
        <v>0.505</v>
      </c>
      <c r="N588" s="32">
        <v>0.02</v>
      </c>
      <c r="O588" s="32">
        <v>0.47499999999999998</v>
      </c>
      <c r="P588" s="36">
        <v>0.125</v>
      </c>
      <c r="Q588" s="37">
        <v>0.3</v>
      </c>
      <c r="R588" s="38">
        <v>56187.306973810075</v>
      </c>
      <c r="S588" s="39">
        <v>25500</v>
      </c>
      <c r="T588" s="39">
        <v>30687.306973810078</v>
      </c>
      <c r="U588" s="39">
        <v>9206.1920921430228</v>
      </c>
      <c r="V588" s="40">
        <v>21481.114881667047</v>
      </c>
      <c r="W588" s="41">
        <f>IFERROR(Table1[[#This Row],[DC Capex (Inflated)]]/Table1[[#This Row],[Total capital cost Incl subsidies (Inflated)]],0)</f>
        <v>0.16384825306602069</v>
      </c>
      <c r="X588" s="42">
        <f>IFERROR(Table1[[#This Row],[Rates Loan (Inflated)]]/Table1[[#This Row],[Total capital cost Incl subsidies (Inflated)]],0)</f>
        <v>0.38231259048738153</v>
      </c>
      <c r="Y588" s="43">
        <f>IFERROR(Table1[[#This Row],[Subsidies (Uninflated)]]/Table1[[#This Row],[Total capital cost Incl subsidies (Inflated)]],0)</f>
        <v>0.45383915644659767</v>
      </c>
      <c r="Z588" s="10"/>
    </row>
    <row r="589" spans="1:26" ht="46.5" x14ac:dyDescent="0.35">
      <c r="A589" s="32" t="s">
        <v>2049</v>
      </c>
      <c r="B589" s="56" t="s">
        <v>1554</v>
      </c>
      <c r="C589" s="53" t="s">
        <v>1440</v>
      </c>
      <c r="D589" s="65" t="s">
        <v>36</v>
      </c>
      <c r="E589" s="65" t="s">
        <v>20</v>
      </c>
      <c r="F589" s="60" t="s">
        <v>55</v>
      </c>
      <c r="G589" s="70">
        <v>0.5</v>
      </c>
      <c r="H589" s="34">
        <v>2022</v>
      </c>
      <c r="I589" s="33">
        <v>2029</v>
      </c>
      <c r="J589" s="65">
        <v>2034</v>
      </c>
      <c r="K589" s="35">
        <v>30</v>
      </c>
      <c r="L589" s="32">
        <v>0</v>
      </c>
      <c r="M589" s="32">
        <v>0.1</v>
      </c>
      <c r="N589" s="32">
        <v>0.1</v>
      </c>
      <c r="O589" s="32">
        <v>0.8</v>
      </c>
      <c r="P589" s="36">
        <v>0.875</v>
      </c>
      <c r="Q589" s="37">
        <v>0.83750000000000002</v>
      </c>
      <c r="R589" s="38">
        <v>29025.356098411638</v>
      </c>
      <c r="S589" s="39">
        <v>12706.038</v>
      </c>
      <c r="T589" s="39">
        <v>16319.318098411641</v>
      </c>
      <c r="U589" s="39">
        <v>13667.42890741975</v>
      </c>
      <c r="V589" s="40">
        <v>2651.8891909918925</v>
      </c>
      <c r="W589" s="41">
        <f>IFERROR(Table1[[#This Row],[DC Capex (Inflated)]]/Table1[[#This Row],[Total capital cost Incl subsidies (Inflated)]],0)</f>
        <v>0.4708789398166135</v>
      </c>
      <c r="X589" s="42">
        <f>IFERROR(Table1[[#This Row],[Rates Loan (Inflated)]]/Table1[[#This Row],[Total capital cost Incl subsidies (Inflated)]],0)</f>
        <v>9.1364570412178769E-2</v>
      </c>
      <c r="Y589" s="43">
        <f>IFERROR(Table1[[#This Row],[Subsidies (Uninflated)]]/Table1[[#This Row],[Total capital cost Incl subsidies (Inflated)]],0)</f>
        <v>0.4377564897712079</v>
      </c>
      <c r="Z589" s="10"/>
    </row>
    <row r="590" spans="1:26" ht="46.5" x14ac:dyDescent="0.35">
      <c r="A590" s="32" t="s">
        <v>2071</v>
      </c>
      <c r="B590" s="56" t="s">
        <v>2072</v>
      </c>
      <c r="C590" s="53" t="s">
        <v>1395</v>
      </c>
      <c r="D590" s="65" t="s">
        <v>36</v>
      </c>
      <c r="E590" s="65" t="s">
        <v>20</v>
      </c>
      <c r="F590" s="60" t="s">
        <v>55</v>
      </c>
      <c r="G590" s="70">
        <v>1</v>
      </c>
      <c r="H590" s="34">
        <v>2018</v>
      </c>
      <c r="I590" s="33">
        <v>2025</v>
      </c>
      <c r="J590" s="65">
        <v>2034</v>
      </c>
      <c r="K590" s="35">
        <v>30</v>
      </c>
      <c r="L590" s="32">
        <v>0</v>
      </c>
      <c r="M590" s="32">
        <v>0.505</v>
      </c>
      <c r="N590" s="32">
        <v>0</v>
      </c>
      <c r="O590" s="32">
        <v>0.495</v>
      </c>
      <c r="P590" s="36">
        <v>0.125</v>
      </c>
      <c r="Q590" s="37">
        <v>0.31</v>
      </c>
      <c r="R590" s="38">
        <v>44949.845579048073</v>
      </c>
      <c r="S590" s="39">
        <v>20400</v>
      </c>
      <c r="T590" s="39">
        <v>24549.845579048066</v>
      </c>
      <c r="U590" s="39">
        <v>7610.4521295048953</v>
      </c>
      <c r="V590" s="40">
        <v>16939.39344954316</v>
      </c>
      <c r="W590" s="41">
        <f>IFERROR(Table1[[#This Row],[DC Capex (Inflated)]]/Table1[[#This Row],[Total capital cost Incl subsidies (Inflated)]],0)</f>
        <v>0.16930986150155458</v>
      </c>
      <c r="X590" s="42">
        <f>IFERROR(Table1[[#This Row],[Rates Loan (Inflated)]]/Table1[[#This Row],[Total capital cost Incl subsidies (Inflated)]],0)</f>
        <v>0.37685098205184747</v>
      </c>
      <c r="Y590" s="43">
        <f>IFERROR(Table1[[#This Row],[Subsidies (Uninflated)]]/Table1[[#This Row],[Total capital cost Incl subsidies (Inflated)]],0)</f>
        <v>0.45383915644659756</v>
      </c>
      <c r="Z590" s="10"/>
    </row>
    <row r="591" spans="1:26" ht="46.5" x14ac:dyDescent="0.35">
      <c r="A591" s="32" t="s">
        <v>2073</v>
      </c>
      <c r="B591" s="56" t="s">
        <v>2074</v>
      </c>
      <c r="C591" s="53" t="s">
        <v>1395</v>
      </c>
      <c r="D591" s="65" t="s">
        <v>36</v>
      </c>
      <c r="E591" s="65" t="s">
        <v>20</v>
      </c>
      <c r="F591" s="60" t="s">
        <v>55</v>
      </c>
      <c r="G591" s="70">
        <v>1</v>
      </c>
      <c r="H591" s="34">
        <v>2018</v>
      </c>
      <c r="I591" s="33">
        <v>2025</v>
      </c>
      <c r="J591" s="65">
        <v>2034</v>
      </c>
      <c r="K591" s="35">
        <v>30</v>
      </c>
      <c r="L591" s="32">
        <v>0</v>
      </c>
      <c r="M591" s="32">
        <v>0.70500000000000007</v>
      </c>
      <c r="N591" s="32">
        <v>0.02</v>
      </c>
      <c r="O591" s="32">
        <v>0.27499999999999991</v>
      </c>
      <c r="P591" s="36">
        <v>0.38</v>
      </c>
      <c r="Q591" s="37">
        <v>0.32749999999999996</v>
      </c>
      <c r="R591" s="38">
        <v>44949.845579048073</v>
      </c>
      <c r="S591" s="39">
        <v>20400</v>
      </c>
      <c r="T591" s="39">
        <v>24549.845579048066</v>
      </c>
      <c r="U591" s="39">
        <v>8040.0744271382391</v>
      </c>
      <c r="V591" s="40">
        <v>16509.771151909816</v>
      </c>
      <c r="W591" s="41">
        <f>IFERROR(Table1[[#This Row],[DC Capex (Inflated)]]/Table1[[#This Row],[Total capital cost Incl subsidies (Inflated)]],0)</f>
        <v>0.1788676762637392</v>
      </c>
      <c r="X591" s="42">
        <f>IFERROR(Table1[[#This Row],[Rates Loan (Inflated)]]/Table1[[#This Row],[Total capital cost Incl subsidies (Inflated)]],0)</f>
        <v>0.36729316728966283</v>
      </c>
      <c r="Y591" s="43">
        <f>IFERROR(Table1[[#This Row],[Subsidies (Uninflated)]]/Table1[[#This Row],[Total capital cost Incl subsidies (Inflated)]],0)</f>
        <v>0.45383915644659756</v>
      </c>
      <c r="Z591" s="10"/>
    </row>
    <row r="592" spans="1:26" ht="46.5" x14ac:dyDescent="0.35">
      <c r="A592" s="32" t="s">
        <v>2080</v>
      </c>
      <c r="B592" s="56" t="s">
        <v>2081</v>
      </c>
      <c r="C592" s="53" t="s">
        <v>1395</v>
      </c>
      <c r="D592" s="65" t="s">
        <v>36</v>
      </c>
      <c r="E592" s="65" t="s">
        <v>20</v>
      </c>
      <c r="F592" s="60" t="s">
        <v>55</v>
      </c>
      <c r="G592" s="70">
        <v>0.65</v>
      </c>
      <c r="H592" s="34">
        <v>2018</v>
      </c>
      <c r="I592" s="33">
        <v>2025</v>
      </c>
      <c r="J592" s="65">
        <v>2034</v>
      </c>
      <c r="K592" s="35">
        <v>30</v>
      </c>
      <c r="L592" s="32">
        <v>0</v>
      </c>
      <c r="M592" s="32">
        <v>0.90500000000000003</v>
      </c>
      <c r="N592" s="32">
        <v>0</v>
      </c>
      <c r="O592" s="32">
        <v>9.4999999999999973E-2</v>
      </c>
      <c r="P592" s="36">
        <v>0.125</v>
      </c>
      <c r="Q592" s="37">
        <v>0.10999999999999999</v>
      </c>
      <c r="R592" s="38">
        <v>18497.671577346904</v>
      </c>
      <c r="S592" s="39">
        <v>9083.2094281499994</v>
      </c>
      <c r="T592" s="39">
        <v>9414.4621491969046</v>
      </c>
      <c r="U592" s="39">
        <v>1035.5908364116594</v>
      </c>
      <c r="V592" s="40">
        <v>8378.8713127852479</v>
      </c>
      <c r="W592" s="41">
        <f>IFERROR(Table1[[#This Row],[DC Capex (Inflated)]]/Table1[[#This Row],[Total capital cost Incl subsidies (Inflated)]],0)</f>
        <v>5.598492935077793E-2</v>
      </c>
      <c r="X592" s="42">
        <f>IFERROR(Table1[[#This Row],[Rates Loan (Inflated)]]/Table1[[#This Row],[Total capital cost Incl subsidies (Inflated)]],0)</f>
        <v>0.45296897383811258</v>
      </c>
      <c r="Y592" s="43">
        <f>IFERROR(Table1[[#This Row],[Subsidies (Uninflated)]]/Table1[[#This Row],[Total capital cost Incl subsidies (Inflated)]],0)</f>
        <v>0.49104609681110967</v>
      </c>
      <c r="Z592" s="10"/>
    </row>
    <row r="593" spans="1:26" ht="23.25" x14ac:dyDescent="0.35">
      <c r="A593" s="32" t="s">
        <v>2083</v>
      </c>
      <c r="B593" s="56" t="s">
        <v>2461</v>
      </c>
      <c r="C593" s="53" t="s">
        <v>1490</v>
      </c>
      <c r="D593" s="65" t="s">
        <v>36</v>
      </c>
      <c r="E593" s="65" t="s">
        <v>20</v>
      </c>
      <c r="F593" s="60" t="s">
        <v>55</v>
      </c>
      <c r="G593" s="70">
        <v>0.4</v>
      </c>
      <c r="H593" s="34">
        <v>2018</v>
      </c>
      <c r="I593" s="33">
        <v>2025</v>
      </c>
      <c r="J593" s="65">
        <v>2034</v>
      </c>
      <c r="K593" s="35">
        <v>30</v>
      </c>
      <c r="L593" s="32">
        <v>0</v>
      </c>
      <c r="M593" s="32">
        <v>0.1</v>
      </c>
      <c r="N593" s="32">
        <v>0.1</v>
      </c>
      <c r="O593" s="32">
        <v>0.8</v>
      </c>
      <c r="P593" s="36">
        <v>0.875</v>
      </c>
      <c r="Q593" s="37">
        <v>0.83750000000000002</v>
      </c>
      <c r="R593" s="38">
        <v>10760.557733525764</v>
      </c>
      <c r="S593" s="39">
        <v>2760.1163999999999</v>
      </c>
      <c r="T593" s="39">
        <v>8000.4413335257623</v>
      </c>
      <c r="U593" s="39">
        <v>6700.3696168278257</v>
      </c>
      <c r="V593" s="40">
        <v>1300.0717166979357</v>
      </c>
      <c r="W593" s="41">
        <f>IFERROR(Table1[[#This Row],[DC Capex (Inflated)]]/Table1[[#This Row],[Total capital cost Incl subsidies (Inflated)]],0)</f>
        <v>0.6226786550247343</v>
      </c>
      <c r="X593" s="42">
        <f>IFERROR(Table1[[#This Row],[Rates Loan (Inflated)]]/Table1[[#This Row],[Total capital cost Incl subsidies (Inflated)]],0)</f>
        <v>0.12081824649733644</v>
      </c>
      <c r="Y593" s="43">
        <f>IFERROR(Table1[[#This Row],[Subsidies (Uninflated)]]/Table1[[#This Row],[Total capital cost Incl subsidies (Inflated)]],0)</f>
        <v>0.25650309847792901</v>
      </c>
      <c r="Z593" s="10"/>
    </row>
    <row r="594" spans="1:26" ht="23.25" x14ac:dyDescent="0.35">
      <c r="A594" s="32" t="s">
        <v>2101</v>
      </c>
      <c r="B594" s="56" t="s">
        <v>1427</v>
      </c>
      <c r="C594" s="53" t="s">
        <v>1428</v>
      </c>
      <c r="D594" s="65" t="s">
        <v>36</v>
      </c>
      <c r="E594" s="65" t="s">
        <v>20</v>
      </c>
      <c r="F594" s="60" t="s">
        <v>55</v>
      </c>
      <c r="G594" s="70">
        <v>0.5</v>
      </c>
      <c r="H594" s="34">
        <v>2021</v>
      </c>
      <c r="I594" s="33">
        <v>2028</v>
      </c>
      <c r="J594" s="65">
        <v>2034</v>
      </c>
      <c r="K594" s="35">
        <v>30</v>
      </c>
      <c r="L594" s="32">
        <v>0</v>
      </c>
      <c r="M594" s="32">
        <v>0.1</v>
      </c>
      <c r="N594" s="32">
        <v>0.1</v>
      </c>
      <c r="O594" s="32">
        <v>0.8</v>
      </c>
      <c r="P594" s="36">
        <v>0.875</v>
      </c>
      <c r="Q594" s="37">
        <v>0.83750000000000002</v>
      </c>
      <c r="R594" s="38">
        <v>12975.842683276065</v>
      </c>
      <c r="S594" s="39">
        <v>5964.6795000000002</v>
      </c>
      <c r="T594" s="39">
        <v>7011.163183276064</v>
      </c>
      <c r="U594" s="39">
        <v>5871.8491659937026</v>
      </c>
      <c r="V594" s="40">
        <v>1139.3140172823607</v>
      </c>
      <c r="W594" s="41">
        <f>IFERROR(Table1[[#This Row],[DC Capex (Inflated)]]/Table1[[#This Row],[Total capital cost Incl subsidies (Inflated)]],0)</f>
        <v>0.4525216056727972</v>
      </c>
      <c r="X594" s="42">
        <f>IFERROR(Table1[[#This Row],[Rates Loan (Inflated)]]/Table1[[#This Row],[Total capital cost Incl subsidies (Inflated)]],0)</f>
        <v>8.7802699608154733E-2</v>
      </c>
      <c r="Y594" s="43">
        <f>IFERROR(Table1[[#This Row],[Subsidies (Uninflated)]]/Table1[[#This Row],[Total capital cost Incl subsidies (Inflated)]],0)</f>
        <v>0.4596756947190479</v>
      </c>
      <c r="Z594" s="10"/>
    </row>
    <row r="595" spans="1:26" ht="23.25" x14ac:dyDescent="0.35">
      <c r="A595" s="32" t="s">
        <v>2105</v>
      </c>
      <c r="B595" s="56" t="s">
        <v>1513</v>
      </c>
      <c r="C595" s="53" t="s">
        <v>1440</v>
      </c>
      <c r="D595" s="65" t="s">
        <v>36</v>
      </c>
      <c r="E595" s="65" t="s">
        <v>20</v>
      </c>
      <c r="F595" s="60" t="s">
        <v>55</v>
      </c>
      <c r="G595" s="70">
        <v>0.5</v>
      </c>
      <c r="H595" s="34">
        <v>2026</v>
      </c>
      <c r="I595" s="33">
        <v>2033</v>
      </c>
      <c r="J595" s="65">
        <v>2034</v>
      </c>
      <c r="K595" s="35">
        <v>30</v>
      </c>
      <c r="L595" s="32">
        <v>0</v>
      </c>
      <c r="M595" s="32">
        <v>0.1</v>
      </c>
      <c r="N595" s="32">
        <v>0.1</v>
      </c>
      <c r="O595" s="32">
        <v>0.8</v>
      </c>
      <c r="P595" s="36">
        <v>0.875</v>
      </c>
      <c r="Q595" s="37">
        <v>0.83750000000000002</v>
      </c>
      <c r="R595" s="38">
        <v>7656.1016282373321</v>
      </c>
      <c r="S595" s="39">
        <v>0</v>
      </c>
      <c r="T595" s="39">
        <v>7656.1016282373321</v>
      </c>
      <c r="U595" s="39">
        <v>6411.9851136487659</v>
      </c>
      <c r="V595" s="40">
        <v>1244.1165145885659</v>
      </c>
      <c r="W595" s="41">
        <f>IFERROR(Table1[[#This Row],[DC Capex (Inflated)]]/Table1[[#This Row],[Total capital cost Incl subsidies (Inflated)]],0)</f>
        <v>0.83750000000000002</v>
      </c>
      <c r="X595" s="42">
        <f>IFERROR(Table1[[#This Row],[Rates Loan (Inflated)]]/Table1[[#This Row],[Total capital cost Incl subsidies (Inflated)]],0)</f>
        <v>0.16249999999999992</v>
      </c>
      <c r="Y595" s="43">
        <f>IFERROR(Table1[[#This Row],[Subsidies (Uninflated)]]/Table1[[#This Row],[Total capital cost Incl subsidies (Inflated)]],0)</f>
        <v>0</v>
      </c>
      <c r="Z595" s="10"/>
    </row>
    <row r="596" spans="1:26" ht="23.25" x14ac:dyDescent="0.35">
      <c r="A596" s="32" t="s">
        <v>2462</v>
      </c>
      <c r="B596" s="56" t="s">
        <v>2463</v>
      </c>
      <c r="C596" s="53" t="s">
        <v>1490</v>
      </c>
      <c r="D596" s="65" t="s">
        <v>36</v>
      </c>
      <c r="E596" s="65" t="s">
        <v>20</v>
      </c>
      <c r="F596" s="60" t="s">
        <v>55</v>
      </c>
      <c r="G596" s="70">
        <v>0.4</v>
      </c>
      <c r="H596" s="34">
        <v>2018</v>
      </c>
      <c r="I596" s="33">
        <v>2025</v>
      </c>
      <c r="J596" s="65">
        <v>2034</v>
      </c>
      <c r="K596" s="35">
        <v>30</v>
      </c>
      <c r="L596" s="32">
        <v>0</v>
      </c>
      <c r="M596" s="32">
        <v>0.1</v>
      </c>
      <c r="N596" s="32">
        <v>0.1</v>
      </c>
      <c r="O596" s="32">
        <v>0.8</v>
      </c>
      <c r="P596" s="36">
        <v>0.875</v>
      </c>
      <c r="Q596" s="37">
        <v>0.83750000000000002</v>
      </c>
      <c r="R596" s="38">
        <v>9505.8622327257654</v>
      </c>
      <c r="S596" s="39">
        <v>2760.1163999999999</v>
      </c>
      <c r="T596" s="39">
        <v>6745.7458327257636</v>
      </c>
      <c r="U596" s="39">
        <v>5649.5621349078247</v>
      </c>
      <c r="V596" s="40">
        <v>1096.1836978179354</v>
      </c>
      <c r="W596" s="41">
        <f>IFERROR(Table1[[#This Row],[DC Capex (Inflated)]]/Table1[[#This Row],[Total capital cost Incl subsidies (Inflated)]],0)</f>
        <v>0.59432400729079748</v>
      </c>
      <c r="X596" s="42">
        <f>IFERROR(Table1[[#This Row],[Rates Loan (Inflated)]]/Table1[[#This Row],[Total capital cost Incl subsidies (Inflated)]],0)</f>
        <v>0.11531659842955765</v>
      </c>
      <c r="Y596" s="43">
        <f>IFERROR(Table1[[#This Row],[Subsidies (Uninflated)]]/Table1[[#This Row],[Total capital cost Incl subsidies (Inflated)]],0)</f>
        <v>0.29035939427964425</v>
      </c>
      <c r="Z596" s="10"/>
    </row>
    <row r="597" spans="1:26" ht="46.5" x14ac:dyDescent="0.35">
      <c r="A597" s="32" t="s">
        <v>2107</v>
      </c>
      <c r="B597" s="56" t="s">
        <v>2108</v>
      </c>
      <c r="C597" s="53" t="s">
        <v>1421</v>
      </c>
      <c r="D597" s="65" t="s">
        <v>36</v>
      </c>
      <c r="E597" s="65" t="s">
        <v>20</v>
      </c>
      <c r="F597" s="60" t="s">
        <v>55</v>
      </c>
      <c r="G597" s="70">
        <v>1</v>
      </c>
      <c r="H597" s="34">
        <v>2020</v>
      </c>
      <c r="I597" s="33">
        <v>2027</v>
      </c>
      <c r="J597" s="65">
        <v>2034</v>
      </c>
      <c r="K597" s="35">
        <v>30</v>
      </c>
      <c r="L597" s="32">
        <v>0.02</v>
      </c>
      <c r="M597" s="32">
        <v>0.505</v>
      </c>
      <c r="N597" s="32">
        <v>0.02</v>
      </c>
      <c r="O597" s="32">
        <v>0.45499999999999996</v>
      </c>
      <c r="P597" s="36">
        <v>0.125</v>
      </c>
      <c r="Q597" s="37">
        <v>0.28999999999999998</v>
      </c>
      <c r="R597" s="38">
        <v>6834.0767282112465</v>
      </c>
      <c r="S597" s="39">
        <v>0</v>
      </c>
      <c r="T597" s="39">
        <v>6834.0767282112465</v>
      </c>
      <c r="U597" s="39">
        <v>1981.8822511812614</v>
      </c>
      <c r="V597" s="40">
        <v>4852.1944770299851</v>
      </c>
      <c r="W597" s="41">
        <f>IFERROR(Table1[[#This Row],[DC Capex (Inflated)]]/Table1[[#This Row],[Total capital cost Incl subsidies (Inflated)]],0)</f>
        <v>0.28999999999999998</v>
      </c>
      <c r="X597" s="42">
        <f>IFERROR(Table1[[#This Row],[Rates Loan (Inflated)]]/Table1[[#This Row],[Total capital cost Incl subsidies (Inflated)]],0)</f>
        <v>0.71</v>
      </c>
      <c r="Y597" s="43">
        <f>IFERROR(Table1[[#This Row],[Subsidies (Uninflated)]]/Table1[[#This Row],[Total capital cost Incl subsidies (Inflated)]],0)</f>
        <v>0</v>
      </c>
      <c r="Z597" s="10"/>
    </row>
    <row r="598" spans="1:26" ht="23.25" x14ac:dyDescent="0.35">
      <c r="A598" s="32" t="s">
        <v>2111</v>
      </c>
      <c r="B598" s="56" t="s">
        <v>2112</v>
      </c>
      <c r="C598" s="53" t="s">
        <v>1395</v>
      </c>
      <c r="D598" s="65" t="s">
        <v>36</v>
      </c>
      <c r="E598" s="65" t="s">
        <v>20</v>
      </c>
      <c r="F598" s="60" t="s">
        <v>55</v>
      </c>
      <c r="G598" s="70">
        <v>1</v>
      </c>
      <c r="H598" s="34">
        <v>2018</v>
      </c>
      <c r="I598" s="33">
        <v>2025</v>
      </c>
      <c r="J598" s="65">
        <v>2034</v>
      </c>
      <c r="K598" s="35">
        <v>30</v>
      </c>
      <c r="L598" s="32">
        <v>0</v>
      </c>
      <c r="M598" s="32">
        <v>0.505</v>
      </c>
      <c r="N598" s="32">
        <v>0</v>
      </c>
      <c r="O598" s="32">
        <v>0.495</v>
      </c>
      <c r="P598" s="36">
        <v>0.125</v>
      </c>
      <c r="Q598" s="37">
        <v>0.31</v>
      </c>
      <c r="R598" s="38">
        <v>22474.922789524036</v>
      </c>
      <c r="S598" s="39">
        <v>10200</v>
      </c>
      <c r="T598" s="39">
        <v>12274.922789524033</v>
      </c>
      <c r="U598" s="39">
        <v>3805.2260647524477</v>
      </c>
      <c r="V598" s="40">
        <v>8469.6967247715802</v>
      </c>
      <c r="W598" s="41">
        <f>IFERROR(Table1[[#This Row],[DC Capex (Inflated)]]/Table1[[#This Row],[Total capital cost Incl subsidies (Inflated)]],0)</f>
        <v>0.16930986150155458</v>
      </c>
      <c r="X598" s="42">
        <f>IFERROR(Table1[[#This Row],[Rates Loan (Inflated)]]/Table1[[#This Row],[Total capital cost Incl subsidies (Inflated)]],0)</f>
        <v>0.37685098205184747</v>
      </c>
      <c r="Y598" s="43">
        <f>IFERROR(Table1[[#This Row],[Subsidies (Uninflated)]]/Table1[[#This Row],[Total capital cost Incl subsidies (Inflated)]],0)</f>
        <v>0.45383915644659756</v>
      </c>
      <c r="Z598" s="10"/>
    </row>
    <row r="599" spans="1:26" ht="46.5" x14ac:dyDescent="0.35">
      <c r="A599" s="32" t="s">
        <v>2464</v>
      </c>
      <c r="B599" s="56" t="s">
        <v>2129</v>
      </c>
      <c r="C599" s="53" t="s">
        <v>1447</v>
      </c>
      <c r="D599" s="65" t="s">
        <v>36</v>
      </c>
      <c r="E599" s="65" t="s">
        <v>20</v>
      </c>
      <c r="F599" s="60" t="s">
        <v>55</v>
      </c>
      <c r="G599" s="70">
        <v>0.5</v>
      </c>
      <c r="H599" s="34">
        <v>2018</v>
      </c>
      <c r="I599" s="33">
        <v>2025</v>
      </c>
      <c r="J599" s="65">
        <v>2034</v>
      </c>
      <c r="K599" s="35">
        <v>30</v>
      </c>
      <c r="L599" s="32">
        <v>0</v>
      </c>
      <c r="M599" s="32">
        <v>0.1</v>
      </c>
      <c r="N599" s="32">
        <v>0.1</v>
      </c>
      <c r="O599" s="32">
        <v>0.8</v>
      </c>
      <c r="P599" s="36">
        <v>0.875</v>
      </c>
      <c r="Q599" s="37">
        <v>0.83750000000000002</v>
      </c>
      <c r="R599" s="38">
        <v>10259.527149900001</v>
      </c>
      <c r="S599" s="39">
        <v>0</v>
      </c>
      <c r="T599" s="39">
        <v>10259.527149900001</v>
      </c>
      <c r="U599" s="39">
        <v>8592.35398804125</v>
      </c>
      <c r="V599" s="40">
        <v>1667.1731618587496</v>
      </c>
      <c r="W599" s="41">
        <f>IFERROR(Table1[[#This Row],[DC Capex (Inflated)]]/Table1[[#This Row],[Total capital cost Incl subsidies (Inflated)]],0)</f>
        <v>0.83749999999999991</v>
      </c>
      <c r="X599" s="42">
        <f>IFERROR(Table1[[#This Row],[Rates Loan (Inflated)]]/Table1[[#This Row],[Total capital cost Incl subsidies (Inflated)]],0)</f>
        <v>0.16249999999999995</v>
      </c>
      <c r="Y599" s="43">
        <f>IFERROR(Table1[[#This Row],[Subsidies (Uninflated)]]/Table1[[#This Row],[Total capital cost Incl subsidies (Inflated)]],0)</f>
        <v>0</v>
      </c>
      <c r="Z599" s="10"/>
    </row>
    <row r="600" spans="1:26" ht="23.25" x14ac:dyDescent="0.35">
      <c r="A600" s="32" t="s">
        <v>2118</v>
      </c>
      <c r="B600" s="56" t="s">
        <v>2119</v>
      </c>
      <c r="C600" s="53"/>
      <c r="D600" s="65" t="s">
        <v>36</v>
      </c>
      <c r="E600" s="65" t="s">
        <v>20</v>
      </c>
      <c r="F600" s="60" t="s">
        <v>55</v>
      </c>
      <c r="G600" s="70">
        <v>1</v>
      </c>
      <c r="H600" s="34">
        <v>2018</v>
      </c>
      <c r="I600" s="33">
        <v>2025</v>
      </c>
      <c r="J600" s="65">
        <v>2034</v>
      </c>
      <c r="K600" s="35">
        <v>30</v>
      </c>
      <c r="L600" s="32">
        <v>0</v>
      </c>
      <c r="M600" s="32">
        <v>0.505</v>
      </c>
      <c r="N600" s="32">
        <v>0.02</v>
      </c>
      <c r="O600" s="32">
        <v>0.47499999999999998</v>
      </c>
      <c r="P600" s="36">
        <v>0.125</v>
      </c>
      <c r="Q600" s="37">
        <v>0.3</v>
      </c>
      <c r="R600" s="38">
        <v>16856.192092143017</v>
      </c>
      <c r="S600" s="39">
        <v>7650</v>
      </c>
      <c r="T600" s="39">
        <v>9206.192092143021</v>
      </c>
      <c r="U600" s="39">
        <v>2761.8576276429053</v>
      </c>
      <c r="V600" s="40">
        <v>6444.3344645001162</v>
      </c>
      <c r="W600" s="41">
        <f>IFERROR(Table1[[#This Row],[DC Capex (Inflated)]]/Table1[[#This Row],[Total capital cost Incl subsidies (Inflated)]],0)</f>
        <v>0.16384825306602066</v>
      </c>
      <c r="X600" s="42">
        <f>IFERROR(Table1[[#This Row],[Rates Loan (Inflated)]]/Table1[[#This Row],[Total capital cost Incl subsidies (Inflated)]],0)</f>
        <v>0.38231259048738175</v>
      </c>
      <c r="Y600" s="43">
        <f>IFERROR(Table1[[#This Row],[Subsidies (Uninflated)]]/Table1[[#This Row],[Total capital cost Incl subsidies (Inflated)]],0)</f>
        <v>0.45383915644659784</v>
      </c>
      <c r="Z600" s="10"/>
    </row>
    <row r="601" spans="1:26" ht="46.5" x14ac:dyDescent="0.35">
      <c r="A601" s="32" t="s">
        <v>2127</v>
      </c>
      <c r="B601" s="56" t="s">
        <v>1568</v>
      </c>
      <c r="C601" s="53" t="s">
        <v>1395</v>
      </c>
      <c r="D601" s="65" t="s">
        <v>36</v>
      </c>
      <c r="E601" s="65" t="s">
        <v>20</v>
      </c>
      <c r="F601" s="60" t="s">
        <v>55</v>
      </c>
      <c r="G601" s="70">
        <v>1</v>
      </c>
      <c r="H601" s="34">
        <v>2020</v>
      </c>
      <c r="I601" s="33">
        <v>2027</v>
      </c>
      <c r="J601" s="65">
        <v>2034</v>
      </c>
      <c r="K601" s="35">
        <v>30</v>
      </c>
      <c r="L601" s="32">
        <v>0</v>
      </c>
      <c r="M601" s="32">
        <v>0.30499999999999999</v>
      </c>
      <c r="N601" s="32">
        <v>0.05</v>
      </c>
      <c r="O601" s="32">
        <v>0.64500000000000002</v>
      </c>
      <c r="P601" s="36">
        <v>0.875</v>
      </c>
      <c r="Q601" s="37">
        <v>0.76</v>
      </c>
      <c r="R601" s="38">
        <v>8137.069640781443</v>
      </c>
      <c r="S601" s="39">
        <v>0</v>
      </c>
      <c r="T601" s="39">
        <v>8137.069640781443</v>
      </c>
      <c r="U601" s="39">
        <v>6184.1729269938969</v>
      </c>
      <c r="V601" s="40">
        <v>1952.8967137875461</v>
      </c>
      <c r="W601" s="41">
        <f>IFERROR(Table1[[#This Row],[DC Capex (Inflated)]]/Table1[[#This Row],[Total capital cost Incl subsidies (Inflated)]],0)</f>
        <v>0.76</v>
      </c>
      <c r="X601" s="42">
        <f>IFERROR(Table1[[#This Row],[Rates Loan (Inflated)]]/Table1[[#This Row],[Total capital cost Incl subsidies (Inflated)]],0)</f>
        <v>0.23999999999999996</v>
      </c>
      <c r="Y601" s="43">
        <f>IFERROR(Table1[[#This Row],[Subsidies (Uninflated)]]/Table1[[#This Row],[Total capital cost Incl subsidies (Inflated)]],0)</f>
        <v>0</v>
      </c>
      <c r="Z601" s="10"/>
    </row>
    <row r="602" spans="1:26" ht="23.25" x14ac:dyDescent="0.35">
      <c r="A602" s="32" t="s">
        <v>2133</v>
      </c>
      <c r="B602" s="56" t="s">
        <v>1549</v>
      </c>
      <c r="C602" s="53" t="s">
        <v>1497</v>
      </c>
      <c r="D602" s="65" t="s">
        <v>36</v>
      </c>
      <c r="E602" s="65" t="s">
        <v>20</v>
      </c>
      <c r="F602" s="60" t="s">
        <v>55</v>
      </c>
      <c r="G602" s="70">
        <v>0.5</v>
      </c>
      <c r="H602" s="34">
        <v>2018</v>
      </c>
      <c r="I602" s="33">
        <v>2025</v>
      </c>
      <c r="J602" s="65">
        <v>2034</v>
      </c>
      <c r="K602" s="35">
        <v>30</v>
      </c>
      <c r="L602" s="32">
        <v>0</v>
      </c>
      <c r="M602" s="32">
        <v>0.505</v>
      </c>
      <c r="N602" s="32">
        <v>0.05</v>
      </c>
      <c r="O602" s="32">
        <v>0.44500000000000001</v>
      </c>
      <c r="P602" s="36">
        <v>0.875</v>
      </c>
      <c r="Q602" s="37">
        <v>0.66</v>
      </c>
      <c r="R602" s="38">
        <v>5717.5167798228485</v>
      </c>
      <c r="S602" s="39">
        <v>0</v>
      </c>
      <c r="T602" s="39">
        <v>5717.5167798228485</v>
      </c>
      <c r="U602" s="39">
        <v>3773.5610746830798</v>
      </c>
      <c r="V602" s="40">
        <v>1943.9557051397685</v>
      </c>
      <c r="W602" s="41">
        <f>IFERROR(Table1[[#This Row],[DC Capex (Inflated)]]/Table1[[#This Row],[Total capital cost Incl subsidies (Inflated)]],0)</f>
        <v>0.65999999999999992</v>
      </c>
      <c r="X602" s="42">
        <f>IFERROR(Table1[[#This Row],[Rates Loan (Inflated)]]/Table1[[#This Row],[Total capital cost Incl subsidies (Inflated)]],0)</f>
        <v>0.34</v>
      </c>
      <c r="Y602" s="43">
        <f>IFERROR(Table1[[#This Row],[Subsidies (Uninflated)]]/Table1[[#This Row],[Total capital cost Incl subsidies (Inflated)]],0)</f>
        <v>0</v>
      </c>
      <c r="Z602" s="10"/>
    </row>
    <row r="603" spans="1:26" ht="23.25" x14ac:dyDescent="0.35">
      <c r="A603" s="32" t="s">
        <v>2465</v>
      </c>
      <c r="B603" s="56" t="s">
        <v>2466</v>
      </c>
      <c r="C603" s="53" t="s">
        <v>1490</v>
      </c>
      <c r="D603" s="65" t="s">
        <v>36</v>
      </c>
      <c r="E603" s="65" t="s">
        <v>20</v>
      </c>
      <c r="F603" s="60" t="s">
        <v>55</v>
      </c>
      <c r="G603" s="70">
        <v>0.4</v>
      </c>
      <c r="H603" s="34">
        <v>2018</v>
      </c>
      <c r="I603" s="33">
        <v>2025</v>
      </c>
      <c r="J603" s="65">
        <v>2034</v>
      </c>
      <c r="K603" s="35">
        <v>30</v>
      </c>
      <c r="L603" s="32">
        <v>0</v>
      </c>
      <c r="M603" s="32">
        <v>0.1</v>
      </c>
      <c r="N603" s="32">
        <v>0.1</v>
      </c>
      <c r="O603" s="32">
        <v>0.8</v>
      </c>
      <c r="P603" s="36">
        <v>0.875</v>
      </c>
      <c r="Q603" s="37">
        <v>0.83750000000000002</v>
      </c>
      <c r="R603" s="38">
        <v>4027.8251959512272</v>
      </c>
      <c r="S603" s="39">
        <v>0</v>
      </c>
      <c r="T603" s="39">
        <v>4027.8251959512272</v>
      </c>
      <c r="U603" s="39">
        <v>3373.3036016091528</v>
      </c>
      <c r="V603" s="40">
        <v>654.52159434207431</v>
      </c>
      <c r="W603" s="41">
        <f>IFERROR(Table1[[#This Row],[DC Capex (Inflated)]]/Table1[[#This Row],[Total capital cost Incl subsidies (Inflated)]],0)</f>
        <v>0.83750000000000002</v>
      </c>
      <c r="X603" s="42">
        <f>IFERROR(Table1[[#This Row],[Rates Loan (Inflated)]]/Table1[[#This Row],[Total capital cost Incl subsidies (Inflated)]],0)</f>
        <v>0.16249999999999998</v>
      </c>
      <c r="Y603" s="43">
        <f>IFERROR(Table1[[#This Row],[Subsidies (Uninflated)]]/Table1[[#This Row],[Total capital cost Incl subsidies (Inflated)]],0)</f>
        <v>0</v>
      </c>
      <c r="Z603" s="10"/>
    </row>
    <row r="604" spans="1:26" ht="23.25" x14ac:dyDescent="0.35">
      <c r="A604" s="32" t="s">
        <v>2139</v>
      </c>
      <c r="B604" s="56" t="s">
        <v>2140</v>
      </c>
      <c r="C604" s="53" t="s">
        <v>1395</v>
      </c>
      <c r="D604" s="65" t="s">
        <v>36</v>
      </c>
      <c r="E604" s="65" t="s">
        <v>20</v>
      </c>
      <c r="F604" s="60" t="s">
        <v>55</v>
      </c>
      <c r="G604" s="70">
        <v>1</v>
      </c>
      <c r="H604" s="34">
        <v>2018</v>
      </c>
      <c r="I604" s="33">
        <v>2025</v>
      </c>
      <c r="J604" s="65">
        <v>2034</v>
      </c>
      <c r="K604" s="35">
        <v>30</v>
      </c>
      <c r="L604" s="32">
        <v>0.02</v>
      </c>
      <c r="M604" s="32">
        <v>0.70500000000000007</v>
      </c>
      <c r="N604" s="32">
        <v>0.05</v>
      </c>
      <c r="O604" s="32">
        <v>0.22499999999999995</v>
      </c>
      <c r="P604" s="36">
        <v>0.38</v>
      </c>
      <c r="Q604" s="37">
        <v>0.30249999999999999</v>
      </c>
      <c r="R604" s="38">
        <v>8928.572613234488</v>
      </c>
      <c r="S604" s="39">
        <v>6484.6970000000001</v>
      </c>
      <c r="T604" s="39">
        <v>2443.8756132344888</v>
      </c>
      <c r="U604" s="39">
        <v>739.27237300343313</v>
      </c>
      <c r="V604" s="40">
        <v>1704.6032402310564</v>
      </c>
      <c r="W604" s="41">
        <f>IFERROR(Table1[[#This Row],[DC Capex (Inflated)]]/Table1[[#This Row],[Total capital cost Incl subsidies (Inflated)]],0)</f>
        <v>8.279849479049288E-2</v>
      </c>
      <c r="X604" s="42">
        <f>IFERROR(Table1[[#This Row],[Rates Loan (Inflated)]]/Table1[[#This Row],[Total capital cost Incl subsidies (Inflated)]],0)</f>
        <v>0.19091553757477281</v>
      </c>
      <c r="Y604" s="43">
        <f>IFERROR(Table1[[#This Row],[Subsidies (Uninflated)]]/Table1[[#This Row],[Total capital cost Incl subsidies (Inflated)]],0)</f>
        <v>0.72628596763473452</v>
      </c>
      <c r="Z604" s="10"/>
    </row>
    <row r="605" spans="1:26" ht="23.25" x14ac:dyDescent="0.35">
      <c r="A605" s="32" t="s">
        <v>2467</v>
      </c>
      <c r="B605" s="56" t="s">
        <v>2141</v>
      </c>
      <c r="C605" s="53" t="s">
        <v>1395</v>
      </c>
      <c r="D605" s="65" t="s">
        <v>36</v>
      </c>
      <c r="E605" s="65" t="s">
        <v>20</v>
      </c>
      <c r="F605" s="60" t="s">
        <v>55</v>
      </c>
      <c r="G605" s="70">
        <v>0.4</v>
      </c>
      <c r="H605" s="34">
        <v>2018</v>
      </c>
      <c r="I605" s="33">
        <v>2025</v>
      </c>
      <c r="J605" s="65">
        <v>2034</v>
      </c>
      <c r="K605" s="35">
        <v>30</v>
      </c>
      <c r="L605" s="32">
        <v>0.02</v>
      </c>
      <c r="M605" s="32">
        <v>0.30499999999999999</v>
      </c>
      <c r="N605" s="32">
        <v>0.1</v>
      </c>
      <c r="O605" s="32">
        <v>0.57500000000000007</v>
      </c>
      <c r="P605" s="36">
        <v>0.875</v>
      </c>
      <c r="Q605" s="37">
        <v>0.72500000000000009</v>
      </c>
      <c r="R605" s="38">
        <v>3372.9201408000004</v>
      </c>
      <c r="S605" s="39">
        <v>0</v>
      </c>
      <c r="T605" s="39">
        <v>3372.9201408000004</v>
      </c>
      <c r="U605" s="39">
        <v>2445.3671020800007</v>
      </c>
      <c r="V605" s="40">
        <v>927.55303871999968</v>
      </c>
      <c r="W605" s="41">
        <f>IFERROR(Table1[[#This Row],[DC Capex (Inflated)]]/Table1[[#This Row],[Total capital cost Incl subsidies (Inflated)]],0)</f>
        <v>0.72500000000000009</v>
      </c>
      <c r="X605" s="42">
        <f>IFERROR(Table1[[#This Row],[Rates Loan (Inflated)]]/Table1[[#This Row],[Total capital cost Incl subsidies (Inflated)]],0)</f>
        <v>0.27499999999999986</v>
      </c>
      <c r="Y605" s="43">
        <f>IFERROR(Table1[[#This Row],[Subsidies (Uninflated)]]/Table1[[#This Row],[Total capital cost Incl subsidies (Inflated)]],0)</f>
        <v>0</v>
      </c>
      <c r="Z605" s="10"/>
    </row>
    <row r="606" spans="1:26" ht="23.25" x14ac:dyDescent="0.35">
      <c r="A606" s="32" t="s">
        <v>2143</v>
      </c>
      <c r="B606" s="56" t="s">
        <v>2144</v>
      </c>
      <c r="C606" s="53" t="s">
        <v>1426</v>
      </c>
      <c r="D606" s="65" t="s">
        <v>36</v>
      </c>
      <c r="E606" s="65" t="s">
        <v>20</v>
      </c>
      <c r="F606" s="60" t="s">
        <v>55</v>
      </c>
      <c r="G606" s="70">
        <v>0.4</v>
      </c>
      <c r="H606" s="34">
        <v>2024</v>
      </c>
      <c r="I606" s="33">
        <v>2031</v>
      </c>
      <c r="J606" s="65">
        <v>2034</v>
      </c>
      <c r="K606" s="35">
        <v>30</v>
      </c>
      <c r="L606" s="32">
        <v>0.02</v>
      </c>
      <c r="M606" s="32">
        <v>0.1</v>
      </c>
      <c r="N606" s="32">
        <v>0.02</v>
      </c>
      <c r="O606" s="32">
        <v>0.86</v>
      </c>
      <c r="P606" s="36">
        <v>0.875</v>
      </c>
      <c r="Q606" s="37">
        <v>0.86749999999999994</v>
      </c>
      <c r="R606" s="38">
        <v>4250.4983183136719</v>
      </c>
      <c r="S606" s="39">
        <v>0</v>
      </c>
      <c r="T606" s="39">
        <v>4250.4983183136719</v>
      </c>
      <c r="U606" s="39">
        <v>3687.3072911371105</v>
      </c>
      <c r="V606" s="40">
        <v>563.19102717656165</v>
      </c>
      <c r="W606" s="41">
        <f>IFERROR(Table1[[#This Row],[DC Capex (Inflated)]]/Table1[[#This Row],[Total capital cost Incl subsidies (Inflated)]],0)</f>
        <v>0.86750000000000005</v>
      </c>
      <c r="X606" s="42">
        <f>IFERROR(Table1[[#This Row],[Rates Loan (Inflated)]]/Table1[[#This Row],[Total capital cost Incl subsidies (Inflated)]],0)</f>
        <v>0.13250000000000003</v>
      </c>
      <c r="Y606" s="43">
        <f>IFERROR(Table1[[#This Row],[Subsidies (Uninflated)]]/Table1[[#This Row],[Total capital cost Incl subsidies (Inflated)]],0)</f>
        <v>0</v>
      </c>
      <c r="Z606" s="10"/>
    </row>
    <row r="607" spans="1:26" ht="46.5" x14ac:dyDescent="0.35">
      <c r="A607" s="32" t="s">
        <v>2146</v>
      </c>
      <c r="B607" s="56" t="s">
        <v>1515</v>
      </c>
      <c r="C607" s="53" t="s">
        <v>1440</v>
      </c>
      <c r="D607" s="65" t="s">
        <v>36</v>
      </c>
      <c r="E607" s="65" t="s">
        <v>20</v>
      </c>
      <c r="F607" s="60" t="s">
        <v>55</v>
      </c>
      <c r="G607" s="70">
        <v>0.5</v>
      </c>
      <c r="H607" s="34">
        <v>2025</v>
      </c>
      <c r="I607" s="33">
        <v>2032</v>
      </c>
      <c r="J607" s="65">
        <v>2034</v>
      </c>
      <c r="K607" s="35">
        <v>30</v>
      </c>
      <c r="L607" s="32">
        <v>0</v>
      </c>
      <c r="M607" s="32">
        <v>0.30499999999999999</v>
      </c>
      <c r="N607" s="32">
        <v>0.1</v>
      </c>
      <c r="O607" s="32">
        <v>0.59500000000000008</v>
      </c>
      <c r="P607" s="36">
        <v>0.875</v>
      </c>
      <c r="Q607" s="37">
        <v>0.7350000000000001</v>
      </c>
      <c r="R607" s="38">
        <v>4971.6601652995187</v>
      </c>
      <c r="S607" s="39">
        <v>0</v>
      </c>
      <c r="T607" s="39">
        <v>4971.6601652995187</v>
      </c>
      <c r="U607" s="39">
        <v>3654.170221495147</v>
      </c>
      <c r="V607" s="40">
        <v>1317.4899438043722</v>
      </c>
      <c r="W607" s="41">
        <f>IFERROR(Table1[[#This Row],[DC Capex (Inflated)]]/Table1[[#This Row],[Total capital cost Incl subsidies (Inflated)]],0)</f>
        <v>0.7350000000000001</v>
      </c>
      <c r="X607" s="42">
        <f>IFERROR(Table1[[#This Row],[Rates Loan (Inflated)]]/Table1[[#This Row],[Total capital cost Incl subsidies (Inflated)]],0)</f>
        <v>0.26499999999999996</v>
      </c>
      <c r="Y607" s="43">
        <f>IFERROR(Table1[[#This Row],[Subsidies (Uninflated)]]/Table1[[#This Row],[Total capital cost Incl subsidies (Inflated)]],0)</f>
        <v>0</v>
      </c>
      <c r="Z607" s="10"/>
    </row>
    <row r="608" spans="1:26" ht="46.5" x14ac:dyDescent="0.35">
      <c r="A608" s="32" t="s">
        <v>2148</v>
      </c>
      <c r="B608" s="56" t="s">
        <v>2149</v>
      </c>
      <c r="C608" s="53" t="s">
        <v>1428</v>
      </c>
      <c r="D608" s="65" t="s">
        <v>36</v>
      </c>
      <c r="E608" s="65" t="s">
        <v>20</v>
      </c>
      <c r="F608" s="60" t="s">
        <v>55</v>
      </c>
      <c r="G608" s="70">
        <v>0.5</v>
      </c>
      <c r="H608" s="34">
        <v>2025</v>
      </c>
      <c r="I608" s="33">
        <v>2032</v>
      </c>
      <c r="J608" s="65">
        <v>2034</v>
      </c>
      <c r="K608" s="35">
        <v>30</v>
      </c>
      <c r="L608" s="32">
        <v>0</v>
      </c>
      <c r="M608" s="32">
        <v>0.30499999999999999</v>
      </c>
      <c r="N608" s="32">
        <v>0.1</v>
      </c>
      <c r="O608" s="32">
        <v>0.59500000000000008</v>
      </c>
      <c r="P608" s="36">
        <v>0.63</v>
      </c>
      <c r="Q608" s="37">
        <v>0.61250000000000004</v>
      </c>
      <c r="R608" s="38">
        <v>3779.4495006494335</v>
      </c>
      <c r="S608" s="39">
        <v>1584.8618557456</v>
      </c>
      <c r="T608" s="39">
        <v>2194.5876449038333</v>
      </c>
      <c r="U608" s="39">
        <v>1344.1849325035982</v>
      </c>
      <c r="V608" s="40">
        <v>850.40271240023549</v>
      </c>
      <c r="W608" s="41">
        <f>IFERROR(Table1[[#This Row],[DC Capex (Inflated)]]/Table1[[#This Row],[Total capital cost Incl subsidies (Inflated)]],0)</f>
        <v>0.35565627541064465</v>
      </c>
      <c r="X608" s="42">
        <f>IFERROR(Table1[[#This Row],[Rates Loan (Inflated)]]/Table1[[#This Row],[Total capital cost Incl subsidies (Inflated)]],0)</f>
        <v>0.22500703138224454</v>
      </c>
      <c r="Y608" s="43">
        <f>IFERROR(Table1[[#This Row],[Subsidies (Uninflated)]]/Table1[[#This Row],[Total capital cost Incl subsidies (Inflated)]],0)</f>
        <v>0.41933669320711092</v>
      </c>
      <c r="Z608" s="10"/>
    </row>
    <row r="609" spans="1:26" ht="23.25" x14ac:dyDescent="0.35">
      <c r="A609" s="32" t="s">
        <v>1980</v>
      </c>
      <c r="B609" s="56" t="s">
        <v>1461</v>
      </c>
      <c r="C609" s="53" t="s">
        <v>1426</v>
      </c>
      <c r="D609" s="65" t="s">
        <v>36</v>
      </c>
      <c r="E609" s="65" t="s">
        <v>20</v>
      </c>
      <c r="F609" s="60" t="s">
        <v>55</v>
      </c>
      <c r="G609" s="70">
        <v>0.4</v>
      </c>
      <c r="H609" s="34">
        <v>2024</v>
      </c>
      <c r="I609" s="33">
        <v>2031</v>
      </c>
      <c r="J609" s="65">
        <v>2034</v>
      </c>
      <c r="K609" s="35">
        <v>30</v>
      </c>
      <c r="L609" s="32">
        <v>0.02</v>
      </c>
      <c r="M609" s="32">
        <v>0.30499999999999999</v>
      </c>
      <c r="N609" s="32">
        <v>0.1</v>
      </c>
      <c r="O609" s="32">
        <v>0.57500000000000007</v>
      </c>
      <c r="P609" s="36">
        <v>0.875</v>
      </c>
      <c r="Q609" s="37">
        <v>0.72500000000000009</v>
      </c>
      <c r="R609" s="38">
        <v>2819.603004943996</v>
      </c>
      <c r="S609" s="39">
        <v>0</v>
      </c>
      <c r="T609" s="39">
        <v>2819.603004943996</v>
      </c>
      <c r="U609" s="39">
        <v>2044.2121785843974</v>
      </c>
      <c r="V609" s="40">
        <v>775.39082635959858</v>
      </c>
      <c r="W609" s="41">
        <f>IFERROR(Table1[[#This Row],[DC Capex (Inflated)]]/Table1[[#This Row],[Total capital cost Incl subsidies (Inflated)]],0)</f>
        <v>0.72500000000000009</v>
      </c>
      <c r="X609" s="42">
        <f>IFERROR(Table1[[#This Row],[Rates Loan (Inflated)]]/Table1[[#This Row],[Total capital cost Incl subsidies (Inflated)]],0)</f>
        <v>0.27499999999999991</v>
      </c>
      <c r="Y609" s="43">
        <f>IFERROR(Table1[[#This Row],[Subsidies (Uninflated)]]/Table1[[#This Row],[Total capital cost Incl subsidies (Inflated)]],0)</f>
        <v>0</v>
      </c>
      <c r="Z609" s="10"/>
    </row>
    <row r="610" spans="1:26" ht="46.5" x14ac:dyDescent="0.35">
      <c r="A610" s="32" t="s">
        <v>2160</v>
      </c>
      <c r="B610" s="56" t="s">
        <v>1510</v>
      </c>
      <c r="C610" s="53" t="s">
        <v>1440</v>
      </c>
      <c r="D610" s="65" t="s">
        <v>36</v>
      </c>
      <c r="E610" s="65" t="s">
        <v>20</v>
      </c>
      <c r="F610" s="60" t="s">
        <v>55</v>
      </c>
      <c r="G610" s="70">
        <v>0.5</v>
      </c>
      <c r="H610" s="34">
        <v>2026</v>
      </c>
      <c r="I610" s="33">
        <v>2033</v>
      </c>
      <c r="J610" s="65">
        <v>2034</v>
      </c>
      <c r="K610" s="35">
        <v>30</v>
      </c>
      <c r="L610" s="32">
        <v>0</v>
      </c>
      <c r="M610" s="32">
        <v>0.30499999999999999</v>
      </c>
      <c r="N610" s="32">
        <v>0.1</v>
      </c>
      <c r="O610" s="32">
        <v>0.59500000000000008</v>
      </c>
      <c r="P610" s="36">
        <v>0.875</v>
      </c>
      <c r="Q610" s="37">
        <v>0.7350000000000001</v>
      </c>
      <c r="R610" s="38">
        <v>3597.0784509512405</v>
      </c>
      <c r="S610" s="39">
        <v>0</v>
      </c>
      <c r="T610" s="39">
        <v>3597.0784509512405</v>
      </c>
      <c r="U610" s="39">
        <v>2643.852661449162</v>
      </c>
      <c r="V610" s="40">
        <v>953.22578950207844</v>
      </c>
      <c r="W610" s="41">
        <f>IFERROR(Table1[[#This Row],[DC Capex (Inflated)]]/Table1[[#This Row],[Total capital cost Incl subsidies (Inflated)]],0)</f>
        <v>0.7350000000000001</v>
      </c>
      <c r="X610" s="42">
        <f>IFERROR(Table1[[#This Row],[Rates Loan (Inflated)]]/Table1[[#This Row],[Total capital cost Incl subsidies (Inflated)]],0)</f>
        <v>0.2649999999999999</v>
      </c>
      <c r="Y610" s="43">
        <f>IFERROR(Table1[[#This Row],[Subsidies (Uninflated)]]/Table1[[#This Row],[Total capital cost Incl subsidies (Inflated)]],0)</f>
        <v>0</v>
      </c>
      <c r="Z610" s="10"/>
    </row>
    <row r="611" spans="1:26" ht="23.25" x14ac:dyDescent="0.35">
      <c r="A611" s="32" t="s">
        <v>2162</v>
      </c>
      <c r="B611" s="56" t="s">
        <v>1540</v>
      </c>
      <c r="C611" s="53" t="s">
        <v>1490</v>
      </c>
      <c r="D611" s="65" t="s">
        <v>36</v>
      </c>
      <c r="E611" s="65" t="s">
        <v>20</v>
      </c>
      <c r="F611" s="60" t="s">
        <v>55</v>
      </c>
      <c r="G611" s="70">
        <v>0.4</v>
      </c>
      <c r="H611" s="34">
        <v>2018</v>
      </c>
      <c r="I611" s="33">
        <v>2025</v>
      </c>
      <c r="J611" s="65">
        <v>2034</v>
      </c>
      <c r="K611" s="35">
        <v>30</v>
      </c>
      <c r="L611" s="32">
        <v>0</v>
      </c>
      <c r="M611" s="32">
        <v>0.30499999999999999</v>
      </c>
      <c r="N611" s="32">
        <v>0.1</v>
      </c>
      <c r="O611" s="32">
        <v>0.59500000000000008</v>
      </c>
      <c r="P611" s="36">
        <v>0.63</v>
      </c>
      <c r="Q611" s="37">
        <v>0.61250000000000004</v>
      </c>
      <c r="R611" s="38">
        <v>2067.4079999999999</v>
      </c>
      <c r="S611" s="39">
        <v>0</v>
      </c>
      <c r="T611" s="39">
        <v>2067.4079999999999</v>
      </c>
      <c r="U611" s="39">
        <v>1266.2874000000002</v>
      </c>
      <c r="V611" s="40">
        <v>801.12059999999997</v>
      </c>
      <c r="W611" s="41">
        <f>IFERROR(Table1[[#This Row],[DC Capex (Inflated)]]/Table1[[#This Row],[Total capital cost Incl subsidies (Inflated)]],0)</f>
        <v>0.61250000000000016</v>
      </c>
      <c r="X611" s="42">
        <f>IFERROR(Table1[[#This Row],[Rates Loan (Inflated)]]/Table1[[#This Row],[Total capital cost Incl subsidies (Inflated)]],0)</f>
        <v>0.38750000000000001</v>
      </c>
      <c r="Y611" s="43">
        <f>IFERROR(Table1[[#This Row],[Subsidies (Uninflated)]]/Table1[[#This Row],[Total capital cost Incl subsidies (Inflated)]],0)</f>
        <v>0</v>
      </c>
      <c r="Z611" s="10"/>
    </row>
    <row r="612" spans="1:26" ht="46.5" x14ac:dyDescent="0.35">
      <c r="A612" s="32" t="s">
        <v>2165</v>
      </c>
      <c r="B612" s="56" t="s">
        <v>1565</v>
      </c>
      <c r="C612" s="53" t="s">
        <v>1418</v>
      </c>
      <c r="D612" s="65" t="s">
        <v>36</v>
      </c>
      <c r="E612" s="65" t="s">
        <v>20</v>
      </c>
      <c r="F612" s="60" t="s">
        <v>55</v>
      </c>
      <c r="G612" s="70">
        <v>0.4</v>
      </c>
      <c r="H612" s="34">
        <v>2018</v>
      </c>
      <c r="I612" s="33">
        <v>2025</v>
      </c>
      <c r="J612" s="65">
        <v>2034</v>
      </c>
      <c r="K612" s="35">
        <v>30</v>
      </c>
      <c r="L612" s="32">
        <v>0</v>
      </c>
      <c r="M612" s="32">
        <v>0.30499999999999999</v>
      </c>
      <c r="N612" s="32">
        <v>0.1</v>
      </c>
      <c r="O612" s="32">
        <v>0.59500000000000008</v>
      </c>
      <c r="P612" s="36">
        <v>0.875</v>
      </c>
      <c r="Q612" s="37">
        <v>0.7350000000000001</v>
      </c>
      <c r="R612" s="38">
        <v>1619.6894907710134</v>
      </c>
      <c r="S612" s="39">
        <v>0</v>
      </c>
      <c r="T612" s="39">
        <v>1619.6894907710134</v>
      </c>
      <c r="U612" s="39">
        <v>1190.471775716695</v>
      </c>
      <c r="V612" s="40">
        <v>429.21771505431843</v>
      </c>
      <c r="W612" s="41">
        <f>IFERROR(Table1[[#This Row],[DC Capex (Inflated)]]/Table1[[#This Row],[Total capital cost Incl subsidies (Inflated)]],0)</f>
        <v>0.7350000000000001</v>
      </c>
      <c r="X612" s="42">
        <f>IFERROR(Table1[[#This Row],[Rates Loan (Inflated)]]/Table1[[#This Row],[Total capital cost Incl subsidies (Inflated)]],0)</f>
        <v>0.2649999999999999</v>
      </c>
      <c r="Y612" s="43">
        <f>IFERROR(Table1[[#This Row],[Subsidies (Uninflated)]]/Table1[[#This Row],[Total capital cost Incl subsidies (Inflated)]],0)</f>
        <v>0</v>
      </c>
      <c r="Z612" s="10"/>
    </row>
    <row r="613" spans="1:26" ht="23.25" x14ac:dyDescent="0.35">
      <c r="A613" s="32" t="s">
        <v>2167</v>
      </c>
      <c r="B613" s="56" t="s">
        <v>1438</v>
      </c>
      <c r="C613" s="53" t="s">
        <v>1418</v>
      </c>
      <c r="D613" s="65" t="s">
        <v>36</v>
      </c>
      <c r="E613" s="65" t="s">
        <v>20</v>
      </c>
      <c r="F613" s="60" t="s">
        <v>55</v>
      </c>
      <c r="G613" s="70">
        <v>1</v>
      </c>
      <c r="H613" s="34">
        <v>2023</v>
      </c>
      <c r="I613" s="33">
        <v>2030</v>
      </c>
      <c r="J613" s="65">
        <v>2034</v>
      </c>
      <c r="K613" s="35">
        <v>30</v>
      </c>
      <c r="L613" s="32">
        <v>0</v>
      </c>
      <c r="M613" s="32">
        <v>0.1</v>
      </c>
      <c r="N613" s="32">
        <v>0.1</v>
      </c>
      <c r="O613" s="32">
        <v>0.8</v>
      </c>
      <c r="P613" s="36">
        <v>0.875</v>
      </c>
      <c r="Q613" s="37">
        <v>0.83750000000000002</v>
      </c>
      <c r="R613" s="38">
        <v>5362.0049310241529</v>
      </c>
      <c r="S613" s="39">
        <v>2389.8599999999997</v>
      </c>
      <c r="T613" s="39">
        <v>2972.1449310241524</v>
      </c>
      <c r="U613" s="39">
        <v>2489.1713797327284</v>
      </c>
      <c r="V613" s="40">
        <v>482.97355129142443</v>
      </c>
      <c r="W613" s="41">
        <f>IFERROR(Table1[[#This Row],[DC Capex (Inflated)]]/Table1[[#This Row],[Total capital cost Incl subsidies (Inflated)]],0)</f>
        <v>0.46422400049104245</v>
      </c>
      <c r="X613" s="42">
        <f>IFERROR(Table1[[#This Row],[Rates Loan (Inflated)]]/Table1[[#This Row],[Total capital cost Incl subsidies (Inflated)]],0)</f>
        <v>9.0073313528112625E-2</v>
      </c>
      <c r="Y613" s="43">
        <f>IFERROR(Table1[[#This Row],[Subsidies (Uninflated)]]/Table1[[#This Row],[Total capital cost Incl subsidies (Inflated)]],0)</f>
        <v>0.44570268598084484</v>
      </c>
      <c r="Z613" s="10"/>
    </row>
    <row r="614" spans="1:26" ht="46.5" x14ac:dyDescent="0.35">
      <c r="A614" s="32" t="s">
        <v>2173</v>
      </c>
      <c r="B614" s="56" t="s">
        <v>2172</v>
      </c>
      <c r="C614" s="53" t="s">
        <v>1447</v>
      </c>
      <c r="D614" s="65" t="s">
        <v>36</v>
      </c>
      <c r="E614" s="65" t="s">
        <v>20</v>
      </c>
      <c r="F614" s="60" t="s">
        <v>55</v>
      </c>
      <c r="G614" s="70">
        <v>0.4</v>
      </c>
      <c r="H614" s="34">
        <v>2018</v>
      </c>
      <c r="I614" s="33">
        <v>2025</v>
      </c>
      <c r="J614" s="65">
        <v>2034</v>
      </c>
      <c r="K614" s="35">
        <v>30</v>
      </c>
      <c r="L614" s="32">
        <v>0</v>
      </c>
      <c r="M614" s="32">
        <v>0.30499999999999999</v>
      </c>
      <c r="N614" s="32">
        <v>0.1</v>
      </c>
      <c r="O614" s="32">
        <v>0.59500000000000008</v>
      </c>
      <c r="P614" s="36">
        <v>0.875</v>
      </c>
      <c r="Q614" s="37">
        <v>0.7350000000000001</v>
      </c>
      <c r="R614" s="38">
        <v>1933.6800000000003</v>
      </c>
      <c r="S614" s="39">
        <v>0</v>
      </c>
      <c r="T614" s="39">
        <v>1933.6800000000003</v>
      </c>
      <c r="U614" s="39">
        <v>1421.2548000000004</v>
      </c>
      <c r="V614" s="40">
        <v>512.4251999999999</v>
      </c>
      <c r="W614" s="41">
        <f>IFERROR(Table1[[#This Row],[DC Capex (Inflated)]]/Table1[[#This Row],[Total capital cost Incl subsidies (Inflated)]],0)</f>
        <v>0.7350000000000001</v>
      </c>
      <c r="X614" s="42">
        <f>IFERROR(Table1[[#This Row],[Rates Loan (Inflated)]]/Table1[[#This Row],[Total capital cost Incl subsidies (Inflated)]],0)</f>
        <v>0.2649999999999999</v>
      </c>
      <c r="Y614" s="43">
        <f>IFERROR(Table1[[#This Row],[Subsidies (Uninflated)]]/Table1[[#This Row],[Total capital cost Incl subsidies (Inflated)]],0)</f>
        <v>0</v>
      </c>
      <c r="Z614" s="10"/>
    </row>
    <row r="615" spans="1:26" ht="46.5" x14ac:dyDescent="0.35">
      <c r="A615" s="32" t="s">
        <v>2174</v>
      </c>
      <c r="B615" s="56" t="s">
        <v>1463</v>
      </c>
      <c r="C615" s="53" t="s">
        <v>1426</v>
      </c>
      <c r="D615" s="65" t="s">
        <v>36</v>
      </c>
      <c r="E615" s="65" t="s">
        <v>20</v>
      </c>
      <c r="F615" s="60" t="s">
        <v>55</v>
      </c>
      <c r="G615" s="70">
        <v>0.4</v>
      </c>
      <c r="H615" s="34">
        <v>2025</v>
      </c>
      <c r="I615" s="33">
        <v>2032</v>
      </c>
      <c r="J615" s="65">
        <v>2034</v>
      </c>
      <c r="K615" s="35">
        <v>30</v>
      </c>
      <c r="L615" s="32">
        <v>0.02</v>
      </c>
      <c r="M615" s="32">
        <v>0.30499999999999999</v>
      </c>
      <c r="N615" s="32">
        <v>0.1</v>
      </c>
      <c r="O615" s="32">
        <v>0.57500000000000007</v>
      </c>
      <c r="P615" s="36">
        <v>0.875</v>
      </c>
      <c r="Q615" s="37">
        <v>0.72500000000000009</v>
      </c>
      <c r="R615" s="38">
        <v>2535.309032393704</v>
      </c>
      <c r="S615" s="39">
        <v>0</v>
      </c>
      <c r="T615" s="39">
        <v>2535.309032393704</v>
      </c>
      <c r="U615" s="39">
        <v>1838.0990484854356</v>
      </c>
      <c r="V615" s="40">
        <v>697.20998390826821</v>
      </c>
      <c r="W615" s="41">
        <f>IFERROR(Table1[[#This Row],[DC Capex (Inflated)]]/Table1[[#This Row],[Total capital cost Incl subsidies (Inflated)]],0)</f>
        <v>0.72500000000000009</v>
      </c>
      <c r="X615" s="42">
        <f>IFERROR(Table1[[#This Row],[Rates Loan (Inflated)]]/Table1[[#This Row],[Total capital cost Incl subsidies (Inflated)]],0)</f>
        <v>0.27499999999999986</v>
      </c>
      <c r="Y615" s="43">
        <f>IFERROR(Table1[[#This Row],[Subsidies (Uninflated)]]/Table1[[#This Row],[Total capital cost Incl subsidies (Inflated)]],0)</f>
        <v>0</v>
      </c>
      <c r="Z615" s="10"/>
    </row>
    <row r="616" spans="1:26" ht="23.25" x14ac:dyDescent="0.35">
      <c r="A616" s="32" t="s">
        <v>2184</v>
      </c>
      <c r="B616" s="56" t="s">
        <v>1430</v>
      </c>
      <c r="C616" s="53" t="s">
        <v>1395</v>
      </c>
      <c r="D616" s="65" t="s">
        <v>36</v>
      </c>
      <c r="E616" s="65" t="s">
        <v>20</v>
      </c>
      <c r="F616" s="60" t="s">
        <v>55</v>
      </c>
      <c r="G616" s="70">
        <v>1</v>
      </c>
      <c r="H616" s="34">
        <v>2018</v>
      </c>
      <c r="I616" s="33">
        <v>2025</v>
      </c>
      <c r="J616" s="65">
        <v>2034</v>
      </c>
      <c r="K616" s="35">
        <v>30</v>
      </c>
      <c r="L616" s="32">
        <v>0</v>
      </c>
      <c r="M616" s="32">
        <v>0.30499999999999999</v>
      </c>
      <c r="N616" s="32">
        <v>0.1</v>
      </c>
      <c r="O616" s="32">
        <v>0.59500000000000008</v>
      </c>
      <c r="P616" s="36">
        <v>0.63</v>
      </c>
      <c r="Q616" s="37">
        <v>0.61250000000000004</v>
      </c>
      <c r="R616" s="38">
        <v>1309.8031025471819</v>
      </c>
      <c r="S616" s="39">
        <v>612</v>
      </c>
      <c r="T616" s="39">
        <v>697.80310254718188</v>
      </c>
      <c r="U616" s="39">
        <v>427.40440031014879</v>
      </c>
      <c r="V616" s="40">
        <v>270.39870223703292</v>
      </c>
      <c r="W616" s="41">
        <f>IFERROR(Table1[[#This Row],[DC Capex (Inflated)]]/Table1[[#This Row],[Total capital cost Incl subsidies (Inflated)]],0)</f>
        <v>0.32631194679488307</v>
      </c>
      <c r="X616" s="42">
        <f>IFERROR(Table1[[#This Row],[Rates Loan (Inflated)]]/Table1[[#This Row],[Total capital cost Incl subsidies (Inflated)]],0)</f>
        <v>0.20644225205390562</v>
      </c>
      <c r="Y616" s="43">
        <f>IFERROR(Table1[[#This Row],[Subsidies (Uninflated)]]/Table1[[#This Row],[Total capital cost Incl subsidies (Inflated)]],0)</f>
        <v>0.46724580115121117</v>
      </c>
      <c r="Z616" s="10"/>
    </row>
    <row r="617" spans="1:26" ht="23.25" x14ac:dyDescent="0.35">
      <c r="A617" s="32" t="s">
        <v>2187</v>
      </c>
      <c r="B617" s="56" t="s">
        <v>1546</v>
      </c>
      <c r="C617" s="53" t="s">
        <v>1490</v>
      </c>
      <c r="D617" s="65" t="s">
        <v>36</v>
      </c>
      <c r="E617" s="65" t="s">
        <v>20</v>
      </c>
      <c r="F617" s="60" t="s">
        <v>55</v>
      </c>
      <c r="G617" s="70">
        <v>0.4</v>
      </c>
      <c r="H617" s="34">
        <v>2027</v>
      </c>
      <c r="I617" s="33">
        <v>2034</v>
      </c>
      <c r="J617" s="65">
        <v>2034</v>
      </c>
      <c r="K617" s="35">
        <v>30</v>
      </c>
      <c r="L617" s="32">
        <v>0</v>
      </c>
      <c r="M617" s="32">
        <v>0.1</v>
      </c>
      <c r="N617" s="32">
        <v>0.02</v>
      </c>
      <c r="O617" s="32">
        <v>0.88</v>
      </c>
      <c r="P617" s="36">
        <v>0.875</v>
      </c>
      <c r="Q617" s="37">
        <v>0.87749999999999995</v>
      </c>
      <c r="R617" s="38">
        <v>220.05275785712769</v>
      </c>
      <c r="S617" s="39">
        <v>0</v>
      </c>
      <c r="T617" s="39">
        <v>220.05275785712769</v>
      </c>
      <c r="U617" s="39">
        <v>193.09629501962954</v>
      </c>
      <c r="V617" s="40">
        <v>26.956462837498151</v>
      </c>
      <c r="W617" s="41">
        <f>IFERROR(Table1[[#This Row],[DC Capex (Inflated)]]/Table1[[#This Row],[Total capital cost Incl subsidies (Inflated)]],0)</f>
        <v>0.87749999999999995</v>
      </c>
      <c r="X617" s="42">
        <f>IFERROR(Table1[[#This Row],[Rates Loan (Inflated)]]/Table1[[#This Row],[Total capital cost Incl subsidies (Inflated)]],0)</f>
        <v>0.12250000000000004</v>
      </c>
      <c r="Y617" s="43">
        <f>IFERROR(Table1[[#This Row],[Subsidies (Uninflated)]]/Table1[[#This Row],[Total capital cost Incl subsidies (Inflated)]],0)</f>
        <v>0</v>
      </c>
      <c r="Z617" s="10"/>
    </row>
    <row r="618" spans="1:26" ht="46.5" x14ac:dyDescent="0.35">
      <c r="A618" s="32" t="s">
        <v>2157</v>
      </c>
      <c r="B618" s="56" t="s">
        <v>2158</v>
      </c>
      <c r="C618" s="53" t="s">
        <v>1490</v>
      </c>
      <c r="D618" s="65" t="s">
        <v>36</v>
      </c>
      <c r="E618" s="65" t="s">
        <v>20</v>
      </c>
      <c r="F618" s="60" t="s">
        <v>55</v>
      </c>
      <c r="G618" s="70">
        <v>0.4</v>
      </c>
      <c r="H618" s="34">
        <v>2018</v>
      </c>
      <c r="I618" s="33">
        <v>2025</v>
      </c>
      <c r="J618" s="65">
        <v>2034</v>
      </c>
      <c r="K618" s="35">
        <v>30</v>
      </c>
      <c r="L618" s="32">
        <v>0</v>
      </c>
      <c r="M618" s="32">
        <v>0.1</v>
      </c>
      <c r="N618" s="32">
        <v>0.1</v>
      </c>
      <c r="O618" s="32">
        <v>0.8</v>
      </c>
      <c r="P618" s="36">
        <v>0.875</v>
      </c>
      <c r="Q618" s="37">
        <v>0.83750000000000002</v>
      </c>
      <c r="R618" s="38">
        <v>903.7174113569281</v>
      </c>
      <c r="S618" s="39">
        <v>0</v>
      </c>
      <c r="T618" s="39">
        <v>903.7174113569281</v>
      </c>
      <c r="U618" s="39">
        <v>756.86333201142725</v>
      </c>
      <c r="V618" s="40">
        <v>146.85407934550082</v>
      </c>
      <c r="W618" s="41">
        <f>IFERROR(Table1[[#This Row],[DC Capex (Inflated)]]/Table1[[#This Row],[Total capital cost Incl subsidies (Inflated)]],0)</f>
        <v>0.83749999999999991</v>
      </c>
      <c r="X618" s="42">
        <f>IFERROR(Table1[[#This Row],[Rates Loan (Inflated)]]/Table1[[#This Row],[Total capital cost Incl subsidies (Inflated)]],0)</f>
        <v>0.16250000000000001</v>
      </c>
      <c r="Y618" s="43">
        <f>IFERROR(Table1[[#This Row],[Subsidies (Uninflated)]]/Table1[[#This Row],[Total capital cost Incl subsidies (Inflated)]],0)</f>
        <v>0</v>
      </c>
      <c r="Z618" s="10"/>
    </row>
    <row r="619" spans="1:26" ht="23.25" x14ac:dyDescent="0.35">
      <c r="A619" s="32" t="s">
        <v>2215</v>
      </c>
      <c r="B619" s="56" t="s">
        <v>1425</v>
      </c>
      <c r="C619" s="53" t="s">
        <v>1440</v>
      </c>
      <c r="D619" s="65" t="s">
        <v>36</v>
      </c>
      <c r="E619" s="65" t="s">
        <v>20</v>
      </c>
      <c r="F619" s="60" t="s">
        <v>55</v>
      </c>
      <c r="G619" s="70">
        <v>0.5</v>
      </c>
      <c r="H619" s="34">
        <v>2018</v>
      </c>
      <c r="I619" s="33">
        <v>2025</v>
      </c>
      <c r="J619" s="65">
        <v>2034</v>
      </c>
      <c r="K619" s="35">
        <v>30</v>
      </c>
      <c r="L619" s="32">
        <v>0</v>
      </c>
      <c r="M619" s="32">
        <v>0.30499999999999999</v>
      </c>
      <c r="N619" s="32">
        <v>0.1</v>
      </c>
      <c r="O619" s="32">
        <v>0.59500000000000008</v>
      </c>
      <c r="P619" s="36">
        <v>0.875</v>
      </c>
      <c r="Q619" s="37">
        <v>0.7350000000000001</v>
      </c>
      <c r="R619" s="38">
        <v>1050.21</v>
      </c>
      <c r="S619" s="39">
        <v>0</v>
      </c>
      <c r="T619" s="39">
        <v>1050.21</v>
      </c>
      <c r="U619" s="39">
        <v>771.90435000000014</v>
      </c>
      <c r="V619" s="40">
        <v>278.3056499999999</v>
      </c>
      <c r="W619" s="41">
        <f>IFERROR(Table1[[#This Row],[DC Capex (Inflated)]]/Table1[[#This Row],[Total capital cost Incl subsidies (Inflated)]],0)</f>
        <v>0.7350000000000001</v>
      </c>
      <c r="X619" s="42">
        <f>IFERROR(Table1[[#This Row],[Rates Loan (Inflated)]]/Table1[[#This Row],[Total capital cost Incl subsidies (Inflated)]],0)</f>
        <v>0.2649999999999999</v>
      </c>
      <c r="Y619" s="43">
        <f>IFERROR(Table1[[#This Row],[Subsidies (Uninflated)]]/Table1[[#This Row],[Total capital cost Incl subsidies (Inflated)]],0)</f>
        <v>0</v>
      </c>
      <c r="Z619" s="10"/>
    </row>
    <row r="620" spans="1:26" ht="23.25" x14ac:dyDescent="0.35">
      <c r="A620" s="32" t="s">
        <v>2230</v>
      </c>
      <c r="B620" s="56" t="s">
        <v>2472</v>
      </c>
      <c r="C620" s="53" t="s">
        <v>1490</v>
      </c>
      <c r="D620" s="65" t="s">
        <v>36</v>
      </c>
      <c r="E620" s="65" t="s">
        <v>20</v>
      </c>
      <c r="F620" s="60" t="s">
        <v>55</v>
      </c>
      <c r="G620" s="70">
        <v>0.4</v>
      </c>
      <c r="H620" s="34">
        <v>2018</v>
      </c>
      <c r="I620" s="33">
        <v>2025</v>
      </c>
      <c r="J620" s="65">
        <v>2034</v>
      </c>
      <c r="K620" s="35">
        <v>30</v>
      </c>
      <c r="L620" s="32">
        <v>0</v>
      </c>
      <c r="M620" s="32">
        <v>0.1</v>
      </c>
      <c r="N620" s="32">
        <v>0.1</v>
      </c>
      <c r="O620" s="32">
        <v>0.8</v>
      </c>
      <c r="P620" s="36">
        <v>0.875</v>
      </c>
      <c r="Q620" s="37">
        <v>0.83750000000000002</v>
      </c>
      <c r="R620" s="38">
        <v>652.88666419200001</v>
      </c>
      <c r="S620" s="39">
        <v>0</v>
      </c>
      <c r="T620" s="39">
        <v>652.88666419200001</v>
      </c>
      <c r="U620" s="39">
        <v>546.79258126080003</v>
      </c>
      <c r="V620" s="40">
        <v>106.09408293119999</v>
      </c>
      <c r="W620" s="41">
        <f>IFERROR(Table1[[#This Row],[DC Capex (Inflated)]]/Table1[[#This Row],[Total capital cost Incl subsidies (Inflated)]],0)</f>
        <v>0.83750000000000002</v>
      </c>
      <c r="X620" s="42">
        <f>IFERROR(Table1[[#This Row],[Rates Loan (Inflated)]]/Table1[[#This Row],[Total capital cost Incl subsidies (Inflated)]],0)</f>
        <v>0.16249999999999998</v>
      </c>
      <c r="Y620" s="43">
        <f>IFERROR(Table1[[#This Row],[Subsidies (Uninflated)]]/Table1[[#This Row],[Total capital cost Incl subsidies (Inflated)]],0)</f>
        <v>0</v>
      </c>
      <c r="Z620" s="10"/>
    </row>
    <row r="621" spans="1:26" ht="46.5" x14ac:dyDescent="0.35">
      <c r="A621" s="32" t="s">
        <v>2251</v>
      </c>
      <c r="B621" s="56" t="s">
        <v>2250</v>
      </c>
      <c r="C621" s="53" t="s">
        <v>1490</v>
      </c>
      <c r="D621" s="65" t="s">
        <v>36</v>
      </c>
      <c r="E621" s="65" t="s">
        <v>20</v>
      </c>
      <c r="F621" s="60" t="s">
        <v>55</v>
      </c>
      <c r="G621" s="70">
        <v>0.4</v>
      </c>
      <c r="H621" s="34">
        <v>2019</v>
      </c>
      <c r="I621" s="33">
        <v>2026</v>
      </c>
      <c r="J621" s="65">
        <v>2034</v>
      </c>
      <c r="K621" s="35">
        <v>30</v>
      </c>
      <c r="L621" s="32">
        <v>0</v>
      </c>
      <c r="M621" s="32">
        <v>0.1</v>
      </c>
      <c r="N621" s="32">
        <v>0.1</v>
      </c>
      <c r="O621" s="32">
        <v>0.8</v>
      </c>
      <c r="P621" s="36">
        <v>0.875</v>
      </c>
      <c r="Q621" s="37">
        <v>0.83750000000000002</v>
      </c>
      <c r="R621" s="38">
        <v>524.16000000000008</v>
      </c>
      <c r="S621" s="39">
        <v>0</v>
      </c>
      <c r="T621" s="39">
        <v>524.16000000000008</v>
      </c>
      <c r="U621" s="39">
        <v>438.98400000000009</v>
      </c>
      <c r="V621" s="40">
        <v>85.175999999999988</v>
      </c>
      <c r="W621" s="41">
        <f>IFERROR(Table1[[#This Row],[DC Capex (Inflated)]]/Table1[[#This Row],[Total capital cost Incl subsidies (Inflated)]],0)</f>
        <v>0.83750000000000002</v>
      </c>
      <c r="X621" s="42">
        <f>IFERROR(Table1[[#This Row],[Rates Loan (Inflated)]]/Table1[[#This Row],[Total capital cost Incl subsidies (Inflated)]],0)</f>
        <v>0.16249999999999995</v>
      </c>
      <c r="Y621" s="43">
        <f>IFERROR(Table1[[#This Row],[Subsidies (Uninflated)]]/Table1[[#This Row],[Total capital cost Incl subsidies (Inflated)]],0)</f>
        <v>0</v>
      </c>
      <c r="Z621" s="10"/>
    </row>
    <row r="622" spans="1:26" ht="23.25" x14ac:dyDescent="0.35">
      <c r="A622" s="32" t="s">
        <v>2255</v>
      </c>
      <c r="B622" s="56" t="s">
        <v>2256</v>
      </c>
      <c r="C622" s="53" t="s">
        <v>1395</v>
      </c>
      <c r="D622" s="65" t="s">
        <v>36</v>
      </c>
      <c r="E622" s="65" t="s">
        <v>20</v>
      </c>
      <c r="F622" s="60" t="s">
        <v>55</v>
      </c>
      <c r="G622" s="70">
        <v>1</v>
      </c>
      <c r="H622" s="34">
        <v>2018</v>
      </c>
      <c r="I622" s="33">
        <v>2025</v>
      </c>
      <c r="J622" s="65">
        <v>2034</v>
      </c>
      <c r="K622" s="35">
        <v>30</v>
      </c>
      <c r="L622" s="32">
        <v>0.02</v>
      </c>
      <c r="M622" s="32">
        <v>0.30499999999999999</v>
      </c>
      <c r="N622" s="32">
        <v>0.1</v>
      </c>
      <c r="O622" s="32">
        <v>0.57500000000000007</v>
      </c>
      <c r="P622" s="36">
        <v>0.38</v>
      </c>
      <c r="Q622" s="37">
        <v>0.47750000000000004</v>
      </c>
      <c r="R622" s="38">
        <v>616.87135641600003</v>
      </c>
      <c r="S622" s="39">
        <v>0</v>
      </c>
      <c r="T622" s="39">
        <v>616.87135641600003</v>
      </c>
      <c r="U622" s="39">
        <v>294.55607268864003</v>
      </c>
      <c r="V622" s="40">
        <v>322.31528372736</v>
      </c>
      <c r="W622" s="41">
        <f>IFERROR(Table1[[#This Row],[DC Capex (Inflated)]]/Table1[[#This Row],[Total capital cost Incl subsidies (Inflated)]],0)</f>
        <v>0.47750000000000004</v>
      </c>
      <c r="X622" s="42">
        <f>IFERROR(Table1[[#This Row],[Rates Loan (Inflated)]]/Table1[[#This Row],[Total capital cost Incl subsidies (Inflated)]],0)</f>
        <v>0.52249999999999996</v>
      </c>
      <c r="Y622" s="43">
        <f>IFERROR(Table1[[#This Row],[Subsidies (Uninflated)]]/Table1[[#This Row],[Total capital cost Incl subsidies (Inflated)]],0)</f>
        <v>0</v>
      </c>
      <c r="Z622" s="10"/>
    </row>
    <row r="623" spans="1:26" ht="23.25" x14ac:dyDescent="0.35">
      <c r="A623" s="32" t="s">
        <v>2276</v>
      </c>
      <c r="B623" s="56" t="s">
        <v>2277</v>
      </c>
      <c r="C623" s="53"/>
      <c r="D623" s="65" t="s">
        <v>36</v>
      </c>
      <c r="E623" s="65" t="s">
        <v>20</v>
      </c>
      <c r="F623" s="60" t="s">
        <v>55</v>
      </c>
      <c r="G623" s="70">
        <v>1</v>
      </c>
      <c r="H623" s="34">
        <v>2018</v>
      </c>
      <c r="I623" s="33">
        <v>2025</v>
      </c>
      <c r="J623" s="65">
        <v>2034</v>
      </c>
      <c r="K623" s="35">
        <v>30</v>
      </c>
      <c r="L623" s="32">
        <v>0</v>
      </c>
      <c r="M623" s="32">
        <v>0.30499999999999999</v>
      </c>
      <c r="N623" s="32">
        <v>0.1</v>
      </c>
      <c r="O623" s="32">
        <v>0.59500000000000008</v>
      </c>
      <c r="P623" s="36">
        <v>0.125</v>
      </c>
      <c r="Q623" s="37">
        <v>0.36000000000000004</v>
      </c>
      <c r="R623" s="38">
        <v>838.75383392054914</v>
      </c>
      <c r="S623" s="39">
        <v>0</v>
      </c>
      <c r="T623" s="39">
        <v>838.75383392054914</v>
      </c>
      <c r="U623" s="39">
        <v>301.95138021139769</v>
      </c>
      <c r="V623" s="40">
        <v>536.80245370915134</v>
      </c>
      <c r="W623" s="41">
        <f>IFERROR(Table1[[#This Row],[DC Capex (Inflated)]]/Table1[[#This Row],[Total capital cost Incl subsidies (Inflated)]],0)</f>
        <v>0.36</v>
      </c>
      <c r="X623" s="42">
        <f>IFERROR(Table1[[#This Row],[Rates Loan (Inflated)]]/Table1[[#This Row],[Total capital cost Incl subsidies (Inflated)]],0)</f>
        <v>0.6399999999999999</v>
      </c>
      <c r="Y623" s="43">
        <f>IFERROR(Table1[[#This Row],[Subsidies (Uninflated)]]/Table1[[#This Row],[Total capital cost Incl subsidies (Inflated)]],0)</f>
        <v>0</v>
      </c>
      <c r="Z623" s="10"/>
    </row>
    <row r="624" spans="1:26" ht="23.25" x14ac:dyDescent="0.35">
      <c r="A624" s="32" t="s">
        <v>2288</v>
      </c>
      <c r="B624" s="56" t="s">
        <v>1494</v>
      </c>
      <c r="C624" s="53" t="s">
        <v>1490</v>
      </c>
      <c r="D624" s="65" t="s">
        <v>36</v>
      </c>
      <c r="E624" s="65" t="s">
        <v>20</v>
      </c>
      <c r="F624" s="60" t="s">
        <v>55</v>
      </c>
      <c r="G624" s="70">
        <v>0.4</v>
      </c>
      <c r="H624" s="34">
        <v>2025</v>
      </c>
      <c r="I624" s="33">
        <v>2032</v>
      </c>
      <c r="J624" s="65">
        <v>2034</v>
      </c>
      <c r="K624" s="35">
        <v>30</v>
      </c>
      <c r="L624" s="32">
        <v>0</v>
      </c>
      <c r="M624" s="32">
        <v>0.1</v>
      </c>
      <c r="N624" s="32">
        <v>0.1</v>
      </c>
      <c r="O624" s="32">
        <v>0.8</v>
      </c>
      <c r="P624" s="36">
        <v>0.875</v>
      </c>
      <c r="Q624" s="37">
        <v>0.83750000000000002</v>
      </c>
      <c r="R624" s="38">
        <v>308.07182558015603</v>
      </c>
      <c r="S624" s="39">
        <v>0</v>
      </c>
      <c r="T624" s="39">
        <v>308.07182558015603</v>
      </c>
      <c r="U624" s="39">
        <v>258.0101539233807</v>
      </c>
      <c r="V624" s="40">
        <v>50.061671656775331</v>
      </c>
      <c r="W624" s="41">
        <f>IFERROR(Table1[[#This Row],[DC Capex (Inflated)]]/Table1[[#This Row],[Total capital cost Incl subsidies (Inflated)]],0)</f>
        <v>0.83750000000000002</v>
      </c>
      <c r="X624" s="42">
        <f>IFERROR(Table1[[#This Row],[Rates Loan (Inflated)]]/Table1[[#This Row],[Total capital cost Incl subsidies (Inflated)]],0)</f>
        <v>0.16249999999999992</v>
      </c>
      <c r="Y624" s="43">
        <f>IFERROR(Table1[[#This Row],[Subsidies (Uninflated)]]/Table1[[#This Row],[Total capital cost Incl subsidies (Inflated)]],0)</f>
        <v>0</v>
      </c>
      <c r="Z624" s="10"/>
    </row>
    <row r="625" spans="1:26" ht="23.25" x14ac:dyDescent="0.35">
      <c r="A625" s="32" t="s">
        <v>2181</v>
      </c>
      <c r="B625" s="56" t="s">
        <v>1489</v>
      </c>
      <c r="C625" s="53" t="s">
        <v>1490</v>
      </c>
      <c r="D625" s="65" t="s">
        <v>36</v>
      </c>
      <c r="E625" s="65" t="s">
        <v>20</v>
      </c>
      <c r="F625" s="60" t="s">
        <v>55</v>
      </c>
      <c r="G625" s="70">
        <v>0.4</v>
      </c>
      <c r="H625" s="34">
        <v>2019</v>
      </c>
      <c r="I625" s="33">
        <v>2026</v>
      </c>
      <c r="J625" s="65">
        <v>2034</v>
      </c>
      <c r="K625" s="35">
        <v>30</v>
      </c>
      <c r="L625" s="32">
        <v>0</v>
      </c>
      <c r="M625" s="32">
        <v>0.1</v>
      </c>
      <c r="N625" s="32">
        <v>0.1</v>
      </c>
      <c r="O625" s="32">
        <v>0.8</v>
      </c>
      <c r="P625" s="36">
        <v>0.875</v>
      </c>
      <c r="Q625" s="37">
        <v>0.83750000000000002</v>
      </c>
      <c r="R625" s="38">
        <v>207.97795200000004</v>
      </c>
      <c r="S625" s="39">
        <v>0</v>
      </c>
      <c r="T625" s="39">
        <v>207.97795200000004</v>
      </c>
      <c r="U625" s="39">
        <v>174.18153480000004</v>
      </c>
      <c r="V625" s="40">
        <v>33.796417200000008</v>
      </c>
      <c r="W625" s="41">
        <f>IFERROR(Table1[[#This Row],[DC Capex (Inflated)]]/Table1[[#This Row],[Total capital cost Incl subsidies (Inflated)]],0)</f>
        <v>0.83750000000000002</v>
      </c>
      <c r="X625" s="42">
        <f>IFERROR(Table1[[#This Row],[Rates Loan (Inflated)]]/Table1[[#This Row],[Total capital cost Incl subsidies (Inflated)]],0)</f>
        <v>0.16250000000000001</v>
      </c>
      <c r="Y625" s="43">
        <f>IFERROR(Table1[[#This Row],[Subsidies (Uninflated)]]/Table1[[#This Row],[Total capital cost Incl subsidies (Inflated)]],0)</f>
        <v>0</v>
      </c>
      <c r="Z625" s="10"/>
    </row>
    <row r="626" spans="1:26" ht="23.25" x14ac:dyDescent="0.35">
      <c r="A626" s="32" t="s">
        <v>2312</v>
      </c>
      <c r="B626" s="56" t="s">
        <v>1441</v>
      </c>
      <c r="C626" s="53" t="s">
        <v>1391</v>
      </c>
      <c r="D626" s="65" t="s">
        <v>36</v>
      </c>
      <c r="E626" s="65" t="s">
        <v>20</v>
      </c>
      <c r="F626" s="60" t="s">
        <v>55</v>
      </c>
      <c r="G626" s="70">
        <v>0.5</v>
      </c>
      <c r="H626" s="34">
        <v>2024</v>
      </c>
      <c r="I626" s="33">
        <v>2031</v>
      </c>
      <c r="J626" s="65">
        <v>2034</v>
      </c>
      <c r="K626" s="35">
        <v>30</v>
      </c>
      <c r="L626" s="32">
        <v>0.02</v>
      </c>
      <c r="M626" s="32">
        <v>0.1</v>
      </c>
      <c r="N626" s="32">
        <v>0.02</v>
      </c>
      <c r="O626" s="32">
        <v>0.86</v>
      </c>
      <c r="P626" s="36">
        <v>0.875</v>
      </c>
      <c r="Q626" s="37">
        <v>0.86749999999999994</v>
      </c>
      <c r="R626" s="38">
        <v>204.73495121058494</v>
      </c>
      <c r="S626" s="39">
        <v>0</v>
      </c>
      <c r="T626" s="39">
        <v>204.73495121058494</v>
      </c>
      <c r="U626" s="39">
        <v>177.60757017518242</v>
      </c>
      <c r="V626" s="40">
        <v>27.127381035402518</v>
      </c>
      <c r="W626" s="41">
        <f>IFERROR(Table1[[#This Row],[DC Capex (Inflated)]]/Table1[[#This Row],[Total capital cost Incl subsidies (Inflated)]],0)</f>
        <v>0.86749999999999994</v>
      </c>
      <c r="X626" s="42">
        <f>IFERROR(Table1[[#This Row],[Rates Loan (Inflated)]]/Table1[[#This Row],[Total capital cost Incl subsidies (Inflated)]],0)</f>
        <v>0.13250000000000006</v>
      </c>
      <c r="Y626" s="43">
        <f>IFERROR(Table1[[#This Row],[Subsidies (Uninflated)]]/Table1[[#This Row],[Total capital cost Incl subsidies (Inflated)]],0)</f>
        <v>0</v>
      </c>
      <c r="Z626" s="10"/>
    </row>
    <row r="627" spans="1:26" ht="23.25" x14ac:dyDescent="0.35">
      <c r="A627" s="32" t="s">
        <v>2324</v>
      </c>
      <c r="B627" s="56" t="s">
        <v>2325</v>
      </c>
      <c r="C627" s="53"/>
      <c r="D627" s="65" t="s">
        <v>36</v>
      </c>
      <c r="E627" s="65" t="s">
        <v>20</v>
      </c>
      <c r="F627" s="60" t="s">
        <v>55</v>
      </c>
      <c r="G627" s="70">
        <v>0.4</v>
      </c>
      <c r="H627" s="34">
        <v>2020</v>
      </c>
      <c r="I627" s="33">
        <v>2027</v>
      </c>
      <c r="J627" s="65">
        <v>2034</v>
      </c>
      <c r="K627" s="35">
        <v>30</v>
      </c>
      <c r="L627" s="32">
        <v>0.02</v>
      </c>
      <c r="M627" s="32">
        <v>0.505</v>
      </c>
      <c r="N627" s="32">
        <v>0.1</v>
      </c>
      <c r="O627" s="32">
        <v>0.375</v>
      </c>
      <c r="P627" s="36">
        <v>0.38</v>
      </c>
      <c r="Q627" s="37">
        <v>0.3775</v>
      </c>
      <c r="R627" s="38">
        <v>106.09522560000002</v>
      </c>
      <c r="S627" s="39">
        <v>0</v>
      </c>
      <c r="T627" s="39">
        <v>106.09522560000002</v>
      </c>
      <c r="U627" s="39">
        <v>40.050947664000006</v>
      </c>
      <c r="V627" s="40">
        <v>66.044277936000015</v>
      </c>
      <c r="W627" s="41">
        <f>IFERROR(Table1[[#This Row],[DC Capex (Inflated)]]/Table1[[#This Row],[Total capital cost Incl subsidies (Inflated)]],0)</f>
        <v>0.3775</v>
      </c>
      <c r="X627" s="42">
        <f>IFERROR(Table1[[#This Row],[Rates Loan (Inflated)]]/Table1[[#This Row],[Total capital cost Incl subsidies (Inflated)]],0)</f>
        <v>0.62250000000000005</v>
      </c>
      <c r="Y627" s="43">
        <f>IFERROR(Table1[[#This Row],[Subsidies (Uninflated)]]/Table1[[#This Row],[Total capital cost Incl subsidies (Inflated)]],0)</f>
        <v>0</v>
      </c>
      <c r="Z627" s="10"/>
    </row>
    <row r="628" spans="1:26" ht="23.25" x14ac:dyDescent="0.35">
      <c r="A628" s="32" t="s">
        <v>1846</v>
      </c>
      <c r="B628" s="56" t="s">
        <v>1767</v>
      </c>
      <c r="C628" s="53"/>
      <c r="D628" s="65" t="s">
        <v>36</v>
      </c>
      <c r="E628" s="65" t="s">
        <v>20</v>
      </c>
      <c r="F628" s="60" t="s">
        <v>55</v>
      </c>
      <c r="G628" s="70">
        <v>0.5</v>
      </c>
      <c r="H628" s="34">
        <v>2012</v>
      </c>
      <c r="I628" s="33">
        <v>2019</v>
      </c>
      <c r="J628" s="65">
        <v>2031</v>
      </c>
      <c r="K628" s="35">
        <v>30</v>
      </c>
      <c r="L628" s="32">
        <v>0</v>
      </c>
      <c r="M628" s="32">
        <v>0.30499999999999999</v>
      </c>
      <c r="N628" s="32">
        <v>0.02</v>
      </c>
      <c r="O628" s="32">
        <v>0.67500000000000004</v>
      </c>
      <c r="P628" s="36">
        <v>0.88</v>
      </c>
      <c r="Q628" s="37">
        <v>0.77750000000000008</v>
      </c>
      <c r="R628" s="38">
        <v>154.59040999999999</v>
      </c>
      <c r="S628" s="39">
        <v>0</v>
      </c>
      <c r="T628" s="39">
        <v>154.59040999999999</v>
      </c>
      <c r="U628" s="39">
        <v>120.19404377500001</v>
      </c>
      <c r="V628" s="40">
        <v>34.396366224999987</v>
      </c>
      <c r="W628" s="41">
        <f>IFERROR(Table1[[#This Row],[DC Capex (Inflated)]]/Table1[[#This Row],[Total capital cost Incl subsidies (Inflated)]],0)</f>
        <v>0.77750000000000008</v>
      </c>
      <c r="X628" s="42">
        <f>IFERROR(Table1[[#This Row],[Rates Loan (Inflated)]]/Table1[[#This Row],[Total capital cost Incl subsidies (Inflated)]],0)</f>
        <v>0.22249999999999992</v>
      </c>
      <c r="Y628" s="43">
        <f>IFERROR(Table1[[#This Row],[Subsidies (Uninflated)]]/Table1[[#This Row],[Total capital cost Incl subsidies (Inflated)]],0)</f>
        <v>0</v>
      </c>
      <c r="Z628" s="10"/>
    </row>
    <row r="629" spans="1:26" ht="23.25" x14ac:dyDescent="0.35">
      <c r="A629" s="32" t="s">
        <v>1851</v>
      </c>
      <c r="B629" s="56" t="s">
        <v>2515</v>
      </c>
      <c r="C629" s="53"/>
      <c r="D629" s="65" t="s">
        <v>36</v>
      </c>
      <c r="E629" s="65" t="s">
        <v>38</v>
      </c>
      <c r="F629" s="60" t="s">
        <v>55</v>
      </c>
      <c r="G629" s="70">
        <v>0.5</v>
      </c>
      <c r="H629" s="34">
        <v>2012</v>
      </c>
      <c r="I629" s="33">
        <v>2019</v>
      </c>
      <c r="J629" s="65">
        <v>2031</v>
      </c>
      <c r="K629" s="35">
        <v>30</v>
      </c>
      <c r="L629" s="32">
        <v>0</v>
      </c>
      <c r="M629" s="32">
        <v>0.1</v>
      </c>
      <c r="N629" s="32">
        <v>0.05</v>
      </c>
      <c r="O629" s="32">
        <v>0.85</v>
      </c>
      <c r="P629" s="36">
        <v>0.38</v>
      </c>
      <c r="Q629" s="37">
        <v>0.61499999999999999</v>
      </c>
      <c r="R629" s="38">
        <v>2756.9949749999996</v>
      </c>
      <c r="S629" s="39">
        <v>1422.2139999999999</v>
      </c>
      <c r="T629" s="39">
        <v>1334.7809749999999</v>
      </c>
      <c r="U629" s="39">
        <v>820.89029962499967</v>
      </c>
      <c r="V629" s="40">
        <v>513.890675375</v>
      </c>
      <c r="W629" s="41">
        <f>IFERROR(Table1[[#This Row],[DC Capex (Inflated)]]/Table1[[#This Row],[Total capital cost Incl subsidies (Inflated)]],0)</f>
        <v>0.29774820305031557</v>
      </c>
      <c r="X629" s="42">
        <f>IFERROR(Table1[[#This Row],[Rates Loan (Inflated)]]/Table1[[#This Row],[Total capital cost Incl subsidies (Inflated)]],0)</f>
        <v>0.18639521654369359</v>
      </c>
      <c r="Y629" s="43">
        <f>IFERROR(Table1[[#This Row],[Subsidies (Uninflated)]]/Table1[[#This Row],[Total capital cost Incl subsidies (Inflated)]],0)</f>
        <v>0.51585658040599081</v>
      </c>
      <c r="Z629" s="10"/>
    </row>
    <row r="630" spans="1:26" ht="46.5" x14ac:dyDescent="0.35">
      <c r="A630" s="32" t="s">
        <v>1503</v>
      </c>
      <c r="B630" s="56" t="s">
        <v>2516</v>
      </c>
      <c r="C630" s="53"/>
      <c r="D630" s="65" t="s">
        <v>36</v>
      </c>
      <c r="E630" s="65" t="s">
        <v>38</v>
      </c>
      <c r="F630" s="60" t="s">
        <v>55</v>
      </c>
      <c r="G630" s="70">
        <v>0.4</v>
      </c>
      <c r="H630" s="34">
        <v>2012</v>
      </c>
      <c r="I630" s="33">
        <v>2019</v>
      </c>
      <c r="J630" s="65">
        <v>2031</v>
      </c>
      <c r="K630" s="35">
        <v>30</v>
      </c>
      <c r="L630" s="32">
        <v>0</v>
      </c>
      <c r="M630" s="32">
        <v>0.1</v>
      </c>
      <c r="N630" s="32">
        <v>0.05</v>
      </c>
      <c r="O630" s="32">
        <v>0.85</v>
      </c>
      <c r="P630" s="36">
        <v>0.88</v>
      </c>
      <c r="Q630" s="37">
        <v>0.86499999999999999</v>
      </c>
      <c r="R630" s="38">
        <v>508.79582400000004</v>
      </c>
      <c r="S630" s="39">
        <v>259.48599999999999</v>
      </c>
      <c r="T630" s="39">
        <v>249.30982400000005</v>
      </c>
      <c r="U630" s="39">
        <v>215.65299776000003</v>
      </c>
      <c r="V630" s="40">
        <v>33.656826240000029</v>
      </c>
      <c r="W630" s="41">
        <f>IFERROR(Table1[[#This Row],[DC Capex (Inflated)]]/Table1[[#This Row],[Total capital cost Incl subsidies (Inflated)]],0)</f>
        <v>0.42384977939598817</v>
      </c>
      <c r="X630" s="42">
        <f>IFERROR(Table1[[#This Row],[Rates Loan (Inflated)]]/Table1[[#This Row],[Total capital cost Incl subsidies (Inflated)]],0)</f>
        <v>6.6149965570472188E-2</v>
      </c>
      <c r="Y630" s="43">
        <f>IFERROR(Table1[[#This Row],[Subsidies (Uninflated)]]/Table1[[#This Row],[Total capital cost Incl subsidies (Inflated)]],0)</f>
        <v>0.51000025503353963</v>
      </c>
      <c r="Z630" s="10"/>
    </row>
    <row r="631" spans="1:26" ht="23.25" x14ac:dyDescent="0.35">
      <c r="A631" s="32" t="s">
        <v>1895</v>
      </c>
      <c r="B631" s="56" t="s">
        <v>1777</v>
      </c>
      <c r="C631" s="53"/>
      <c r="D631" s="65" t="s">
        <v>36</v>
      </c>
      <c r="E631" s="65" t="s">
        <v>20</v>
      </c>
      <c r="F631" s="60" t="s">
        <v>55</v>
      </c>
      <c r="G631" s="70">
        <v>0.5</v>
      </c>
      <c r="H631" s="34">
        <v>2012</v>
      </c>
      <c r="I631" s="33">
        <v>2019</v>
      </c>
      <c r="J631" s="65">
        <v>2031</v>
      </c>
      <c r="K631" s="35">
        <v>30</v>
      </c>
      <c r="L631" s="32">
        <v>0.05</v>
      </c>
      <c r="M631" s="32">
        <v>0.90500000000000003</v>
      </c>
      <c r="N631" s="32">
        <v>0.02</v>
      </c>
      <c r="O631" s="32">
        <v>2.5000000000000001E-2</v>
      </c>
      <c r="P631" s="36">
        <v>0.125</v>
      </c>
      <c r="Q631" s="37">
        <v>7.4999999999999997E-2</v>
      </c>
      <c r="R631" s="38">
        <v>2283.2264449999993</v>
      </c>
      <c r="S631" s="39">
        <v>1213.3135</v>
      </c>
      <c r="T631" s="39">
        <v>1069.9129449999998</v>
      </c>
      <c r="U631" s="39">
        <v>80.243470875</v>
      </c>
      <c r="V631" s="40">
        <v>989.66947412499997</v>
      </c>
      <c r="W631" s="41">
        <f>IFERROR(Table1[[#This Row],[DC Capex (Inflated)]]/Table1[[#This Row],[Total capital cost Incl subsidies (Inflated)]],0)</f>
        <v>3.5144771142049391E-2</v>
      </c>
      <c r="X631" s="42">
        <f>IFERROR(Table1[[#This Row],[Rates Loan (Inflated)]]/Table1[[#This Row],[Total capital cost Incl subsidies (Inflated)]],0)</f>
        <v>0.43345217741860914</v>
      </c>
      <c r="Y631" s="43">
        <f>IFERROR(Table1[[#This Row],[Subsidies (Uninflated)]]/Table1[[#This Row],[Total capital cost Incl subsidies (Inflated)]],0)</f>
        <v>0.53140305143934174</v>
      </c>
      <c r="Z631" s="10"/>
    </row>
    <row r="632" spans="1:26" ht="23.25" x14ac:dyDescent="0.35">
      <c r="A632" s="32" t="s">
        <v>1893</v>
      </c>
      <c r="B632" s="56" t="s">
        <v>1776</v>
      </c>
      <c r="C632" s="53"/>
      <c r="D632" s="65" t="s">
        <v>36</v>
      </c>
      <c r="E632" s="65" t="s">
        <v>20</v>
      </c>
      <c r="F632" s="60" t="s">
        <v>55</v>
      </c>
      <c r="G632" s="70">
        <v>0.5</v>
      </c>
      <c r="H632" s="34">
        <v>2012</v>
      </c>
      <c r="I632" s="33">
        <v>2019</v>
      </c>
      <c r="J632" s="65">
        <v>2031</v>
      </c>
      <c r="K632" s="35">
        <v>30</v>
      </c>
      <c r="L632" s="32">
        <v>9.5000000000000001E-2</v>
      </c>
      <c r="M632" s="32">
        <v>0.90500000000000003</v>
      </c>
      <c r="N632" s="32">
        <v>0</v>
      </c>
      <c r="O632" s="32">
        <v>0</v>
      </c>
      <c r="P632" s="36">
        <v>0.125</v>
      </c>
      <c r="Q632" s="37">
        <v>6.25E-2</v>
      </c>
      <c r="R632" s="38">
        <v>1465.95298</v>
      </c>
      <c r="S632" s="39">
        <v>773.50649999999996</v>
      </c>
      <c r="T632" s="39">
        <v>692.44648000000007</v>
      </c>
      <c r="U632" s="39">
        <v>43.277905000000004</v>
      </c>
      <c r="V632" s="40">
        <v>649.16857499999992</v>
      </c>
      <c r="W632" s="41">
        <f>IFERROR(Table1[[#This Row],[DC Capex (Inflated)]]/Table1[[#This Row],[Total capital cost Incl subsidies (Inflated)]],0)</f>
        <v>2.952202805304165E-2</v>
      </c>
      <c r="X632" s="42">
        <f>IFERROR(Table1[[#This Row],[Rates Loan (Inflated)]]/Table1[[#This Row],[Total capital cost Incl subsidies (Inflated)]],0)</f>
        <v>0.44283042079562462</v>
      </c>
      <c r="Y632" s="43">
        <f>IFERROR(Table1[[#This Row],[Subsidies (Uninflated)]]/Table1[[#This Row],[Total capital cost Incl subsidies (Inflated)]],0)</f>
        <v>0.52764755115133366</v>
      </c>
      <c r="Z632" s="10"/>
    </row>
    <row r="633" spans="1:26" ht="23.25" x14ac:dyDescent="0.35">
      <c r="A633" s="32" t="s">
        <v>1453</v>
      </c>
      <c r="B633" s="56" t="s">
        <v>2518</v>
      </c>
      <c r="C633" s="53"/>
      <c r="D633" s="65" t="s">
        <v>36</v>
      </c>
      <c r="E633" s="65" t="s">
        <v>38</v>
      </c>
      <c r="F633" s="60" t="s">
        <v>55</v>
      </c>
      <c r="G633" s="70">
        <v>0.4</v>
      </c>
      <c r="H633" s="34">
        <v>2012</v>
      </c>
      <c r="I633" s="33">
        <v>2019</v>
      </c>
      <c r="J633" s="65">
        <v>2031</v>
      </c>
      <c r="K633" s="35">
        <v>30</v>
      </c>
      <c r="L633" s="32">
        <v>0</v>
      </c>
      <c r="M633" s="32">
        <v>0.1</v>
      </c>
      <c r="N633" s="32">
        <v>0.05</v>
      </c>
      <c r="O633" s="32">
        <v>0.85</v>
      </c>
      <c r="P633" s="36">
        <v>0.63</v>
      </c>
      <c r="Q633" s="37">
        <v>0.74</v>
      </c>
      <c r="R633" s="38">
        <v>170.98877199999998</v>
      </c>
      <c r="S633" s="39">
        <v>87.202800000000011</v>
      </c>
      <c r="T633" s="39">
        <v>83.785972000000015</v>
      </c>
      <c r="U633" s="39">
        <v>62.00161928</v>
      </c>
      <c r="V633" s="40">
        <v>21.784352719999987</v>
      </c>
      <c r="W633" s="41">
        <f>IFERROR(Table1[[#This Row],[DC Capex (Inflated)]]/Table1[[#This Row],[Total capital cost Incl subsidies (Inflated)]],0)</f>
        <v>0.36260637792053391</v>
      </c>
      <c r="X633" s="42">
        <f>IFERROR(Table1[[#This Row],[Rates Loan (Inflated)]]/Table1[[#This Row],[Total capital cost Incl subsidies (Inflated)]],0)</f>
        <v>0.12740224089099833</v>
      </c>
      <c r="Y633" s="43">
        <f>IFERROR(Table1[[#This Row],[Subsidies (Uninflated)]]/Table1[[#This Row],[Total capital cost Incl subsidies (Inflated)]],0)</f>
        <v>0.50999138118846787</v>
      </c>
      <c r="Z633" s="10"/>
    </row>
    <row r="634" spans="1:26" ht="23.25" x14ac:dyDescent="0.35">
      <c r="A634" s="32" t="s">
        <v>1458</v>
      </c>
      <c r="B634" s="56" t="s">
        <v>2519</v>
      </c>
      <c r="C634" s="53"/>
      <c r="D634" s="65" t="s">
        <v>36</v>
      </c>
      <c r="E634" s="65" t="s">
        <v>38</v>
      </c>
      <c r="F634" s="60" t="s">
        <v>55</v>
      </c>
      <c r="G634" s="70">
        <v>0.4</v>
      </c>
      <c r="H634" s="34">
        <v>2012</v>
      </c>
      <c r="I634" s="33">
        <v>2019</v>
      </c>
      <c r="J634" s="65">
        <v>2031</v>
      </c>
      <c r="K634" s="35">
        <v>30</v>
      </c>
      <c r="L634" s="32">
        <v>0</v>
      </c>
      <c r="M634" s="32">
        <v>0.1</v>
      </c>
      <c r="N634" s="32">
        <v>0.05</v>
      </c>
      <c r="O634" s="32">
        <v>0.85</v>
      </c>
      <c r="P634" s="36">
        <v>0.63</v>
      </c>
      <c r="Q634" s="37">
        <v>0.74</v>
      </c>
      <c r="R634" s="38">
        <v>424.26904400000001</v>
      </c>
      <c r="S634" s="39">
        <v>216.376</v>
      </c>
      <c r="T634" s="39">
        <v>207.89304400000003</v>
      </c>
      <c r="U634" s="39">
        <v>153.84085255999995</v>
      </c>
      <c r="V634" s="40">
        <v>54.05219144000003</v>
      </c>
      <c r="W634" s="41">
        <f>IFERROR(Table1[[#This Row],[DC Capex (Inflated)]]/Table1[[#This Row],[Total capital cost Incl subsidies (Inflated)]],0)</f>
        <v>0.36260211470908055</v>
      </c>
      <c r="X634" s="42">
        <f>IFERROR(Table1[[#This Row],[Rates Loan (Inflated)]]/Table1[[#This Row],[Total capital cost Incl subsidies (Inflated)]],0)</f>
        <v>0.12740074300589327</v>
      </c>
      <c r="Y634" s="43">
        <f>IFERROR(Table1[[#This Row],[Subsidies (Uninflated)]]/Table1[[#This Row],[Total capital cost Incl subsidies (Inflated)]],0)</f>
        <v>0.50999714228502613</v>
      </c>
      <c r="Z634" s="10"/>
    </row>
    <row r="635" spans="1:26" ht="23.25" x14ac:dyDescent="0.35">
      <c r="A635" s="32" t="s">
        <v>1460</v>
      </c>
      <c r="B635" s="56" t="s">
        <v>2520</v>
      </c>
      <c r="C635" s="53"/>
      <c r="D635" s="65" t="s">
        <v>36</v>
      </c>
      <c r="E635" s="65" t="s">
        <v>20</v>
      </c>
      <c r="F635" s="60" t="s">
        <v>55</v>
      </c>
      <c r="G635" s="70">
        <v>0.4</v>
      </c>
      <c r="H635" s="34">
        <v>2012</v>
      </c>
      <c r="I635" s="33">
        <v>2019</v>
      </c>
      <c r="J635" s="65">
        <v>2031</v>
      </c>
      <c r="K635" s="35">
        <v>30</v>
      </c>
      <c r="L635" s="32">
        <v>0</v>
      </c>
      <c r="M635" s="32">
        <v>0.1</v>
      </c>
      <c r="N635" s="32">
        <v>0.05</v>
      </c>
      <c r="O635" s="32">
        <v>0.85</v>
      </c>
      <c r="P635" s="36">
        <v>0.88</v>
      </c>
      <c r="Q635" s="37">
        <v>0.86499999999999999</v>
      </c>
      <c r="R635" s="38">
        <v>0.54104399999999997</v>
      </c>
      <c r="S635" s="39">
        <v>0</v>
      </c>
      <c r="T635" s="39">
        <v>0.54104399999999997</v>
      </c>
      <c r="U635" s="39">
        <v>0.46800305999999997</v>
      </c>
      <c r="V635" s="40">
        <v>7.3040939999999999E-2</v>
      </c>
      <c r="W635" s="41">
        <f>IFERROR(Table1[[#This Row],[DC Capex (Inflated)]]/Table1[[#This Row],[Total capital cost Incl subsidies (Inflated)]],0)</f>
        <v>0.86499999999999999</v>
      </c>
      <c r="X635" s="42">
        <f>IFERROR(Table1[[#This Row],[Rates Loan (Inflated)]]/Table1[[#This Row],[Total capital cost Incl subsidies (Inflated)]],0)</f>
        <v>0.13500000000000001</v>
      </c>
      <c r="Y635" s="43">
        <f>IFERROR(Table1[[#This Row],[Subsidies (Uninflated)]]/Table1[[#This Row],[Total capital cost Incl subsidies (Inflated)]],0)</f>
        <v>0</v>
      </c>
      <c r="Z635" s="10"/>
    </row>
    <row r="636" spans="1:26" ht="23.25" x14ac:dyDescent="0.35">
      <c r="A636" s="32" t="s">
        <v>1508</v>
      </c>
      <c r="B636" s="56" t="s">
        <v>2523</v>
      </c>
      <c r="C636" s="53"/>
      <c r="D636" s="65" t="s">
        <v>36</v>
      </c>
      <c r="E636" s="65" t="s">
        <v>38</v>
      </c>
      <c r="F636" s="60" t="s">
        <v>55</v>
      </c>
      <c r="G636" s="70">
        <v>0.4</v>
      </c>
      <c r="H636" s="34">
        <v>2013</v>
      </c>
      <c r="I636" s="33">
        <v>2020</v>
      </c>
      <c r="J636" s="65">
        <v>2031</v>
      </c>
      <c r="K636" s="35">
        <v>30</v>
      </c>
      <c r="L636" s="32">
        <v>0</v>
      </c>
      <c r="M636" s="32">
        <v>0.1</v>
      </c>
      <c r="N636" s="32">
        <v>0.05</v>
      </c>
      <c r="O636" s="32">
        <v>0.85</v>
      </c>
      <c r="P636" s="36">
        <v>0.88</v>
      </c>
      <c r="Q636" s="37">
        <v>0.86499999999999999</v>
      </c>
      <c r="R636" s="38">
        <v>105.87882400000001</v>
      </c>
      <c r="S636" s="39">
        <v>53.998400000000004</v>
      </c>
      <c r="T636" s="39">
        <v>51.880424000000005</v>
      </c>
      <c r="U636" s="39">
        <v>44.87656676000001</v>
      </c>
      <c r="V636" s="40">
        <v>7.003857239999995</v>
      </c>
      <c r="W636" s="41">
        <f>IFERROR(Table1[[#This Row],[DC Capex (Inflated)]]/Table1[[#This Row],[Total capital cost Incl subsidies (Inflated)]],0)</f>
        <v>0.42384836801738568</v>
      </c>
      <c r="X636" s="42">
        <f>IFERROR(Table1[[#This Row],[Rates Loan (Inflated)]]/Table1[[#This Row],[Total capital cost Incl subsidies (Inflated)]],0)</f>
        <v>6.6149745297510998E-2</v>
      </c>
      <c r="Y636" s="43">
        <f>IFERROR(Table1[[#This Row],[Subsidies (Uninflated)]]/Table1[[#This Row],[Total capital cost Incl subsidies (Inflated)]],0)</f>
        <v>0.51000188668510338</v>
      </c>
      <c r="Z636" s="10"/>
    </row>
    <row r="637" spans="1:26" ht="23.25" x14ac:dyDescent="0.35">
      <c r="A637" s="32" t="s">
        <v>1528</v>
      </c>
      <c r="B637" s="56" t="s">
        <v>2524</v>
      </c>
      <c r="C637" s="53"/>
      <c r="D637" s="65" t="s">
        <v>36</v>
      </c>
      <c r="E637" s="65" t="s">
        <v>38</v>
      </c>
      <c r="F637" s="60" t="s">
        <v>55</v>
      </c>
      <c r="G637" s="70">
        <v>0.4</v>
      </c>
      <c r="H637" s="34">
        <v>2013</v>
      </c>
      <c r="I637" s="33">
        <v>2020</v>
      </c>
      <c r="J637" s="65">
        <v>2031</v>
      </c>
      <c r="K637" s="35">
        <v>30</v>
      </c>
      <c r="L637" s="32">
        <v>0</v>
      </c>
      <c r="M637" s="32">
        <v>0.1</v>
      </c>
      <c r="N637" s="32">
        <v>0.05</v>
      </c>
      <c r="O637" s="32">
        <v>0.85</v>
      </c>
      <c r="P637" s="36">
        <v>0.88</v>
      </c>
      <c r="Q637" s="37">
        <v>0.86499999999999999</v>
      </c>
      <c r="R637" s="38">
        <v>112.93062</v>
      </c>
      <c r="S637" s="39">
        <v>57.594799999999999</v>
      </c>
      <c r="T637" s="39">
        <v>55.335820000000005</v>
      </c>
      <c r="U637" s="39">
        <v>47.865484300000006</v>
      </c>
      <c r="V637" s="40">
        <v>7.4703356999999997</v>
      </c>
      <c r="W637" s="41">
        <f>IFERROR(Table1[[#This Row],[DC Capex (Inflated)]]/Table1[[#This Row],[Total capital cost Incl subsidies (Inflated)]],0)</f>
        <v>0.42384859217101617</v>
      </c>
      <c r="X637" s="42">
        <f>IFERROR(Table1[[#This Row],[Rates Loan (Inflated)]]/Table1[[#This Row],[Total capital cost Incl subsidies (Inflated)]],0)</f>
        <v>6.6149780281025639E-2</v>
      </c>
      <c r="Y637" s="43">
        <f>IFERROR(Table1[[#This Row],[Subsidies (Uninflated)]]/Table1[[#This Row],[Total capital cost Incl subsidies (Inflated)]],0)</f>
        <v>0.51000162754795819</v>
      </c>
      <c r="Z637" s="10"/>
    </row>
    <row r="638" spans="1:26" ht="23.25" x14ac:dyDescent="0.35">
      <c r="A638" s="32" t="s">
        <v>1856</v>
      </c>
      <c r="B638" s="56" t="s">
        <v>2525</v>
      </c>
      <c r="C638" s="53"/>
      <c r="D638" s="65" t="s">
        <v>36</v>
      </c>
      <c r="E638" s="65" t="s">
        <v>38</v>
      </c>
      <c r="F638" s="60" t="s">
        <v>55</v>
      </c>
      <c r="G638" s="70">
        <v>0.5</v>
      </c>
      <c r="H638" s="34">
        <v>2012</v>
      </c>
      <c r="I638" s="33">
        <v>2019</v>
      </c>
      <c r="J638" s="65">
        <v>2031</v>
      </c>
      <c r="K638" s="35">
        <v>30</v>
      </c>
      <c r="L638" s="32">
        <v>0</v>
      </c>
      <c r="M638" s="32">
        <v>0.1</v>
      </c>
      <c r="N638" s="32">
        <v>0.1</v>
      </c>
      <c r="O638" s="32">
        <v>0.8</v>
      </c>
      <c r="P638" s="36">
        <v>0.88</v>
      </c>
      <c r="Q638" s="37">
        <v>0.84000000000000008</v>
      </c>
      <c r="R638" s="38">
        <v>2526.17454</v>
      </c>
      <c r="S638" s="39">
        <v>1229.8000000000002</v>
      </c>
      <c r="T638" s="39">
        <v>1296.37454</v>
      </c>
      <c r="U638" s="39">
        <v>1088.9546136000001</v>
      </c>
      <c r="V638" s="40">
        <v>207.41992640000004</v>
      </c>
      <c r="W638" s="41">
        <f>IFERROR(Table1[[#This Row],[DC Capex (Inflated)]]/Table1[[#This Row],[Total capital cost Incl subsidies (Inflated)]],0)</f>
        <v>0.43106863613628221</v>
      </c>
      <c r="X638" s="42">
        <f>IFERROR(Table1[[#This Row],[Rates Loan (Inflated)]]/Table1[[#This Row],[Total capital cost Incl subsidies (Inflated)]],0)</f>
        <v>8.2108311645006149E-2</v>
      </c>
      <c r="Y638" s="43">
        <f>IFERROR(Table1[[#This Row],[Subsidies (Uninflated)]]/Table1[[#This Row],[Total capital cost Incl subsidies (Inflated)]],0)</f>
        <v>0.48682305221871175</v>
      </c>
      <c r="Z638" s="10"/>
    </row>
    <row r="639" spans="1:26" ht="23.25" x14ac:dyDescent="0.35">
      <c r="A639" s="32" t="s">
        <v>1859</v>
      </c>
      <c r="B639" s="56" t="s">
        <v>2526</v>
      </c>
      <c r="C639" s="53"/>
      <c r="D639" s="65" t="s">
        <v>36</v>
      </c>
      <c r="E639" s="65" t="s">
        <v>38</v>
      </c>
      <c r="F639" s="60" t="s">
        <v>55</v>
      </c>
      <c r="G639" s="70">
        <v>0.5</v>
      </c>
      <c r="H639" s="34">
        <v>2012</v>
      </c>
      <c r="I639" s="33">
        <v>2019</v>
      </c>
      <c r="J639" s="65">
        <v>2031</v>
      </c>
      <c r="K639" s="35">
        <v>30</v>
      </c>
      <c r="L639" s="32">
        <v>0</v>
      </c>
      <c r="M639" s="32">
        <v>0.1</v>
      </c>
      <c r="N639" s="32">
        <v>0.1</v>
      </c>
      <c r="O639" s="32">
        <v>0.8</v>
      </c>
      <c r="P639" s="36">
        <v>0.88</v>
      </c>
      <c r="Q639" s="37">
        <v>0.84000000000000008</v>
      </c>
      <c r="R639" s="38">
        <v>2829.3773649999985</v>
      </c>
      <c r="S639" s="39">
        <v>1061.299</v>
      </c>
      <c r="T639" s="39">
        <v>1768.0783650000005</v>
      </c>
      <c r="U639" s="39">
        <v>1485.1858266000011</v>
      </c>
      <c r="V639" s="40">
        <v>282.89253839999981</v>
      </c>
      <c r="W639" s="41">
        <f>IFERROR(Table1[[#This Row],[DC Capex (Inflated)]]/Table1[[#This Row],[Total capital cost Incl subsidies (Inflated)]],0)</f>
        <v>0.52491613348295862</v>
      </c>
      <c r="X639" s="42">
        <f>IFERROR(Table1[[#This Row],[Rates Loan (Inflated)]]/Table1[[#This Row],[Total capital cost Incl subsidies (Inflated)]],0)</f>
        <v>9.9984025425325321E-2</v>
      </c>
      <c r="Y639" s="43">
        <f>IFERROR(Table1[[#This Row],[Subsidies (Uninflated)]]/Table1[[#This Row],[Total capital cost Incl subsidies (Inflated)]],0)</f>
        <v>0.37509984109171685</v>
      </c>
      <c r="Z639" s="10"/>
    </row>
    <row r="640" spans="1:26" ht="23.25" x14ac:dyDescent="0.35">
      <c r="A640" s="32" t="s">
        <v>1514</v>
      </c>
      <c r="B640" s="56" t="s">
        <v>2527</v>
      </c>
      <c r="C640" s="53"/>
      <c r="D640" s="65" t="s">
        <v>36</v>
      </c>
      <c r="E640" s="65" t="s">
        <v>20</v>
      </c>
      <c r="F640" s="60" t="s">
        <v>55</v>
      </c>
      <c r="G640" s="70">
        <v>0.5</v>
      </c>
      <c r="H640" s="34">
        <v>2012</v>
      </c>
      <c r="I640" s="33">
        <v>2019</v>
      </c>
      <c r="J640" s="65">
        <v>2031</v>
      </c>
      <c r="K640" s="35">
        <v>30</v>
      </c>
      <c r="L640" s="32">
        <v>0</v>
      </c>
      <c r="M640" s="32">
        <v>0.1</v>
      </c>
      <c r="N640" s="32">
        <v>0.1</v>
      </c>
      <c r="O640" s="32">
        <v>0.8</v>
      </c>
      <c r="P640" s="36">
        <v>0.63</v>
      </c>
      <c r="Q640" s="37">
        <v>0.71500000000000008</v>
      </c>
      <c r="R640" s="38">
        <v>21.649639999999998</v>
      </c>
      <c r="S640" s="39">
        <v>0</v>
      </c>
      <c r="T640" s="39">
        <v>21.649639999999998</v>
      </c>
      <c r="U640" s="39">
        <v>15.4794926</v>
      </c>
      <c r="V640" s="40">
        <v>6.1701473999999976</v>
      </c>
      <c r="W640" s="41">
        <f>IFERROR(Table1[[#This Row],[DC Capex (Inflated)]]/Table1[[#This Row],[Total capital cost Incl subsidies (Inflated)]],0)</f>
        <v>0.71500000000000008</v>
      </c>
      <c r="X640" s="42">
        <f>IFERROR(Table1[[#This Row],[Rates Loan (Inflated)]]/Table1[[#This Row],[Total capital cost Incl subsidies (Inflated)]],0)</f>
        <v>0.28499999999999992</v>
      </c>
      <c r="Y640" s="43">
        <f>IFERROR(Table1[[#This Row],[Subsidies (Uninflated)]]/Table1[[#This Row],[Total capital cost Incl subsidies (Inflated)]],0)</f>
        <v>0</v>
      </c>
      <c r="Z640" s="10"/>
    </row>
    <row r="641" spans="1:26" ht="23.25" x14ac:dyDescent="0.35">
      <c r="A641" s="32" t="s">
        <v>1860</v>
      </c>
      <c r="B641" s="56" t="s">
        <v>2529</v>
      </c>
      <c r="C641" s="53"/>
      <c r="D641" s="65" t="s">
        <v>36</v>
      </c>
      <c r="E641" s="65" t="s">
        <v>38</v>
      </c>
      <c r="F641" s="60" t="s">
        <v>55</v>
      </c>
      <c r="G641" s="70">
        <v>0.5</v>
      </c>
      <c r="H641" s="34">
        <v>2012</v>
      </c>
      <c r="I641" s="33">
        <v>2019</v>
      </c>
      <c r="J641" s="65">
        <v>2031</v>
      </c>
      <c r="K641" s="35">
        <v>30</v>
      </c>
      <c r="L641" s="32">
        <v>0</v>
      </c>
      <c r="M641" s="32">
        <v>0.1</v>
      </c>
      <c r="N641" s="32">
        <v>0.1</v>
      </c>
      <c r="O641" s="32">
        <v>0.8</v>
      </c>
      <c r="P641" s="36">
        <v>0.88</v>
      </c>
      <c r="Q641" s="37">
        <v>0.84000000000000008</v>
      </c>
      <c r="R641" s="38">
        <v>6.8540000000000004E-2</v>
      </c>
      <c r="S641" s="39">
        <v>3.5000000000000003E-2</v>
      </c>
      <c r="T641" s="39">
        <v>3.354E-2</v>
      </c>
      <c r="U641" s="39">
        <v>2.8173600000000004E-2</v>
      </c>
      <c r="V641" s="40">
        <v>5.3663999999999969E-3</v>
      </c>
      <c r="W641" s="41">
        <f>IFERROR(Table1[[#This Row],[DC Capex (Inflated)]]/Table1[[#This Row],[Total capital cost Incl subsidies (Inflated)]],0)</f>
        <v>0.41105339947475927</v>
      </c>
      <c r="X641" s="42">
        <f>IFERROR(Table1[[#This Row],[Rates Loan (Inflated)]]/Table1[[#This Row],[Total capital cost Incl subsidies (Inflated)]],0)</f>
        <v>7.8295885614239807E-2</v>
      </c>
      <c r="Y641" s="43">
        <f>IFERROR(Table1[[#This Row],[Subsidies (Uninflated)]]/Table1[[#This Row],[Total capital cost Incl subsidies (Inflated)]],0)</f>
        <v>0.51065071491100089</v>
      </c>
      <c r="Z641" s="10"/>
    </row>
    <row r="642" spans="1:26" ht="23.25" x14ac:dyDescent="0.35">
      <c r="A642" s="32" t="s">
        <v>1853</v>
      </c>
      <c r="B642" s="56" t="s">
        <v>2530</v>
      </c>
      <c r="C642" s="53"/>
      <c r="D642" s="65" t="s">
        <v>36</v>
      </c>
      <c r="E642" s="65" t="s">
        <v>38</v>
      </c>
      <c r="F642" s="60" t="s">
        <v>55</v>
      </c>
      <c r="G642" s="70">
        <v>0.5</v>
      </c>
      <c r="H642" s="34">
        <v>2012</v>
      </c>
      <c r="I642" s="33">
        <v>2019</v>
      </c>
      <c r="J642" s="65">
        <v>2031</v>
      </c>
      <c r="K642" s="35">
        <v>30</v>
      </c>
      <c r="L642" s="32">
        <v>0</v>
      </c>
      <c r="M642" s="32">
        <v>0.1</v>
      </c>
      <c r="N642" s="32">
        <v>0.1</v>
      </c>
      <c r="O642" s="32">
        <v>0.8</v>
      </c>
      <c r="P642" s="36">
        <v>0.88</v>
      </c>
      <c r="Q642" s="37">
        <v>0.84000000000000008</v>
      </c>
      <c r="R642" s="38">
        <v>9.7019999999999995E-2</v>
      </c>
      <c r="S642" s="39">
        <v>4.9500000000000002E-2</v>
      </c>
      <c r="T642" s="39">
        <v>4.7519999999999993E-2</v>
      </c>
      <c r="U642" s="39">
        <v>3.9916800000000002E-2</v>
      </c>
      <c r="V642" s="40">
        <v>7.6031999999999905E-3</v>
      </c>
      <c r="W642" s="41">
        <f>IFERROR(Table1[[#This Row],[DC Capex (Inflated)]]/Table1[[#This Row],[Total capital cost Incl subsidies (Inflated)]],0)</f>
        <v>0.41142857142857148</v>
      </c>
      <c r="X642" s="42">
        <f>IFERROR(Table1[[#This Row],[Rates Loan (Inflated)]]/Table1[[#This Row],[Total capital cost Incl subsidies (Inflated)]],0)</f>
        <v>7.8367346938775423E-2</v>
      </c>
      <c r="Y642" s="43">
        <f>IFERROR(Table1[[#This Row],[Subsidies (Uninflated)]]/Table1[[#This Row],[Total capital cost Incl subsidies (Inflated)]],0)</f>
        <v>0.51020408163265307</v>
      </c>
      <c r="Z642" s="10"/>
    </row>
    <row r="643" spans="1:26" ht="23.25" x14ac:dyDescent="0.35">
      <c r="A643" s="32" t="s">
        <v>1416</v>
      </c>
      <c r="B643" s="56" t="s">
        <v>2532</v>
      </c>
      <c r="C643" s="53"/>
      <c r="D643" s="65" t="s">
        <v>36</v>
      </c>
      <c r="E643" s="65" t="s">
        <v>20</v>
      </c>
      <c r="F643" s="60" t="s">
        <v>55</v>
      </c>
      <c r="G643" s="70">
        <v>0.4</v>
      </c>
      <c r="H643" s="34">
        <v>2012</v>
      </c>
      <c r="I643" s="33">
        <v>2019</v>
      </c>
      <c r="J643" s="65">
        <v>2031</v>
      </c>
      <c r="K643" s="35">
        <v>30</v>
      </c>
      <c r="L643" s="32">
        <v>0</v>
      </c>
      <c r="M643" s="32">
        <v>0.1</v>
      </c>
      <c r="N643" s="32">
        <v>0.05</v>
      </c>
      <c r="O643" s="32">
        <v>0.85</v>
      </c>
      <c r="P643" s="36">
        <v>0.88</v>
      </c>
      <c r="Q643" s="37">
        <v>0.86499999999999999</v>
      </c>
      <c r="R643" s="38">
        <v>486.934912</v>
      </c>
      <c r="S643" s="39">
        <v>71.400000000000006</v>
      </c>
      <c r="T643" s="39">
        <v>415.53491199999996</v>
      </c>
      <c r="U643" s="39">
        <v>359.43769887999997</v>
      </c>
      <c r="V643" s="40">
        <v>56.097213119999999</v>
      </c>
      <c r="W643" s="41">
        <f>IFERROR(Table1[[#This Row],[DC Capex (Inflated)]]/Table1[[#This Row],[Total capital cost Incl subsidies (Inflated)]],0)</f>
        <v>0.73816374636945314</v>
      </c>
      <c r="X643" s="42">
        <f>IFERROR(Table1[[#This Row],[Rates Loan (Inflated)]]/Table1[[#This Row],[Total capital cost Incl subsidies (Inflated)]],0)</f>
        <v>0.11520474654320946</v>
      </c>
      <c r="Y643" s="43">
        <f>IFERROR(Table1[[#This Row],[Subsidies (Uninflated)]]/Table1[[#This Row],[Total capital cost Incl subsidies (Inflated)]],0)</f>
        <v>0.14663150708733738</v>
      </c>
      <c r="Z643" s="10"/>
    </row>
    <row r="644" spans="1:26" ht="23.25" x14ac:dyDescent="0.35">
      <c r="A644" s="32" t="s">
        <v>1837</v>
      </c>
      <c r="B644" s="56" t="s">
        <v>2536</v>
      </c>
      <c r="C644" s="53"/>
      <c r="D644" s="65" t="s">
        <v>36</v>
      </c>
      <c r="E644" s="65" t="s">
        <v>20</v>
      </c>
      <c r="F644" s="60" t="s">
        <v>55</v>
      </c>
      <c r="G644" s="70">
        <v>0.5</v>
      </c>
      <c r="H644" s="34">
        <v>2012</v>
      </c>
      <c r="I644" s="33">
        <v>2019</v>
      </c>
      <c r="J644" s="65">
        <v>2031</v>
      </c>
      <c r="K644" s="35">
        <v>30</v>
      </c>
      <c r="L644" s="32">
        <v>0</v>
      </c>
      <c r="M644" s="32">
        <v>0.1</v>
      </c>
      <c r="N644" s="32">
        <v>0.05</v>
      </c>
      <c r="O644" s="32">
        <v>0.85</v>
      </c>
      <c r="P644" s="36">
        <v>0.88</v>
      </c>
      <c r="Q644" s="37">
        <v>0.86499999999999999</v>
      </c>
      <c r="R644" s="38">
        <v>582.44328499999995</v>
      </c>
      <c r="S644" s="39">
        <v>0</v>
      </c>
      <c r="T644" s="39">
        <v>582.44328499999995</v>
      </c>
      <c r="U644" s="39">
        <v>503.81344152499997</v>
      </c>
      <c r="V644" s="40">
        <v>78.629843475000015</v>
      </c>
      <c r="W644" s="41">
        <f>IFERROR(Table1[[#This Row],[DC Capex (Inflated)]]/Table1[[#This Row],[Total capital cost Incl subsidies (Inflated)]],0)</f>
        <v>0.86499999999999999</v>
      </c>
      <c r="X644" s="42">
        <f>IFERROR(Table1[[#This Row],[Rates Loan (Inflated)]]/Table1[[#This Row],[Total capital cost Incl subsidies (Inflated)]],0)</f>
        <v>0.13500000000000004</v>
      </c>
      <c r="Y644" s="43">
        <f>IFERROR(Table1[[#This Row],[Subsidies (Uninflated)]]/Table1[[#This Row],[Total capital cost Incl subsidies (Inflated)]],0)</f>
        <v>0</v>
      </c>
      <c r="Z644" s="10"/>
    </row>
    <row r="645" spans="1:26" ht="23.25" x14ac:dyDescent="0.35">
      <c r="A645" s="32" t="s">
        <v>1545</v>
      </c>
      <c r="B645" s="56" t="s">
        <v>2537</v>
      </c>
      <c r="C645" s="53"/>
      <c r="D645" s="65" t="s">
        <v>36</v>
      </c>
      <c r="E645" s="65" t="s">
        <v>20</v>
      </c>
      <c r="F645" s="60" t="s">
        <v>55</v>
      </c>
      <c r="G645" s="70">
        <v>0.4</v>
      </c>
      <c r="H645" s="34">
        <v>2012</v>
      </c>
      <c r="I645" s="33">
        <v>2019</v>
      </c>
      <c r="J645" s="65">
        <v>2031</v>
      </c>
      <c r="K645" s="35">
        <v>30</v>
      </c>
      <c r="L645" s="32">
        <v>0</v>
      </c>
      <c r="M645" s="32">
        <v>0.30499999999999999</v>
      </c>
      <c r="N645" s="32">
        <v>0.05</v>
      </c>
      <c r="O645" s="32">
        <v>0.64500000000000002</v>
      </c>
      <c r="P645" s="36">
        <v>0.38</v>
      </c>
      <c r="Q645" s="37">
        <v>0.51249999999999996</v>
      </c>
      <c r="R645" s="38">
        <v>609.75560000000007</v>
      </c>
      <c r="S645" s="39">
        <v>0</v>
      </c>
      <c r="T645" s="39">
        <v>609.75560000000007</v>
      </c>
      <c r="U645" s="39">
        <v>312.49974499999996</v>
      </c>
      <c r="V645" s="40">
        <v>297.255855</v>
      </c>
      <c r="W645" s="41">
        <f>IFERROR(Table1[[#This Row],[DC Capex (Inflated)]]/Table1[[#This Row],[Total capital cost Incl subsidies (Inflated)]],0)</f>
        <v>0.51249999999999984</v>
      </c>
      <c r="X645" s="42">
        <f>IFERROR(Table1[[#This Row],[Rates Loan (Inflated)]]/Table1[[#This Row],[Total capital cost Incl subsidies (Inflated)]],0)</f>
        <v>0.48749999999999993</v>
      </c>
      <c r="Y645" s="43">
        <f>IFERROR(Table1[[#This Row],[Subsidies (Uninflated)]]/Table1[[#This Row],[Total capital cost Incl subsidies (Inflated)]],0)</f>
        <v>0</v>
      </c>
      <c r="Z645" s="10"/>
    </row>
    <row r="646" spans="1:26" ht="23.25" x14ac:dyDescent="0.35">
      <c r="A646" s="32" t="s">
        <v>1473</v>
      </c>
      <c r="B646" s="56" t="s">
        <v>2538</v>
      </c>
      <c r="C646" s="53"/>
      <c r="D646" s="65" t="s">
        <v>36</v>
      </c>
      <c r="E646" s="65" t="s">
        <v>20</v>
      </c>
      <c r="F646" s="60" t="s">
        <v>55</v>
      </c>
      <c r="G646" s="70">
        <v>0.4</v>
      </c>
      <c r="H646" s="34">
        <v>2013</v>
      </c>
      <c r="I646" s="33">
        <v>2020</v>
      </c>
      <c r="J646" s="65">
        <v>2031</v>
      </c>
      <c r="K646" s="35">
        <v>30</v>
      </c>
      <c r="L646" s="32">
        <v>0</v>
      </c>
      <c r="M646" s="32">
        <v>0.1</v>
      </c>
      <c r="N646" s="32">
        <v>0.05</v>
      </c>
      <c r="O646" s="32">
        <v>0.85</v>
      </c>
      <c r="P646" s="36">
        <v>0.63</v>
      </c>
      <c r="Q646" s="37">
        <v>0.74</v>
      </c>
      <c r="R646" s="38">
        <v>0.1585</v>
      </c>
      <c r="S646" s="39">
        <v>0</v>
      </c>
      <c r="T646" s="39">
        <v>0.1585</v>
      </c>
      <c r="U646" s="39">
        <v>0.11729000000000001</v>
      </c>
      <c r="V646" s="40">
        <v>4.1209999999999997E-2</v>
      </c>
      <c r="W646" s="41">
        <f>IFERROR(Table1[[#This Row],[DC Capex (Inflated)]]/Table1[[#This Row],[Total capital cost Incl subsidies (Inflated)]],0)</f>
        <v>0.74</v>
      </c>
      <c r="X646" s="42">
        <f>IFERROR(Table1[[#This Row],[Rates Loan (Inflated)]]/Table1[[#This Row],[Total capital cost Incl subsidies (Inflated)]],0)</f>
        <v>0.25999999999999995</v>
      </c>
      <c r="Y646" s="43">
        <f>IFERROR(Table1[[#This Row],[Subsidies (Uninflated)]]/Table1[[#This Row],[Total capital cost Incl subsidies (Inflated)]],0)</f>
        <v>0</v>
      </c>
      <c r="Z646" s="10"/>
    </row>
    <row r="647" spans="1:26" ht="46.5" x14ac:dyDescent="0.35">
      <c r="A647" s="32" t="s">
        <v>1480</v>
      </c>
      <c r="B647" s="56" t="s">
        <v>2539</v>
      </c>
      <c r="C647" s="53"/>
      <c r="D647" s="65" t="s">
        <v>36</v>
      </c>
      <c r="E647" s="65" t="s">
        <v>20</v>
      </c>
      <c r="F647" s="60" t="s">
        <v>55</v>
      </c>
      <c r="G647" s="70">
        <v>0.4</v>
      </c>
      <c r="H647" s="34">
        <v>2012</v>
      </c>
      <c r="I647" s="33">
        <v>2019</v>
      </c>
      <c r="J647" s="65">
        <v>2031</v>
      </c>
      <c r="K647" s="35">
        <v>30</v>
      </c>
      <c r="L647" s="32">
        <v>0</v>
      </c>
      <c r="M647" s="32">
        <v>0.30499999999999999</v>
      </c>
      <c r="N647" s="32">
        <v>0.05</v>
      </c>
      <c r="O647" s="32">
        <v>0.64500000000000002</v>
      </c>
      <c r="P647" s="36">
        <v>0.38</v>
      </c>
      <c r="Q647" s="37">
        <v>0.51249999999999996</v>
      </c>
      <c r="R647" s="38">
        <v>38.322343999999994</v>
      </c>
      <c r="S647" s="39">
        <v>0</v>
      </c>
      <c r="T647" s="39">
        <v>38.322343999999994</v>
      </c>
      <c r="U647" s="39">
        <v>19.640201299999998</v>
      </c>
      <c r="V647" s="40">
        <v>18.6821427</v>
      </c>
      <c r="W647" s="41">
        <f>IFERROR(Table1[[#This Row],[DC Capex (Inflated)]]/Table1[[#This Row],[Total capital cost Incl subsidies (Inflated)]],0)</f>
        <v>0.51250000000000007</v>
      </c>
      <c r="X647" s="42">
        <f>IFERROR(Table1[[#This Row],[Rates Loan (Inflated)]]/Table1[[#This Row],[Total capital cost Incl subsidies (Inflated)]],0)</f>
        <v>0.4875000000000001</v>
      </c>
      <c r="Y647" s="43">
        <f>IFERROR(Table1[[#This Row],[Subsidies (Uninflated)]]/Table1[[#This Row],[Total capital cost Incl subsidies (Inflated)]],0)</f>
        <v>0</v>
      </c>
      <c r="Z647" s="10"/>
    </row>
    <row r="648" spans="1:26" ht="23.25" x14ac:dyDescent="0.35">
      <c r="A648" s="32" t="s">
        <v>1537</v>
      </c>
      <c r="B648" s="56" t="s">
        <v>2540</v>
      </c>
      <c r="C648" s="53"/>
      <c r="D648" s="65" t="s">
        <v>36</v>
      </c>
      <c r="E648" s="65" t="s">
        <v>20</v>
      </c>
      <c r="F648" s="60" t="s">
        <v>55</v>
      </c>
      <c r="G648" s="70">
        <v>0.4</v>
      </c>
      <c r="H648" s="34">
        <v>2012</v>
      </c>
      <c r="I648" s="33">
        <v>2019</v>
      </c>
      <c r="J648" s="65">
        <v>2031</v>
      </c>
      <c r="K648" s="35">
        <v>30</v>
      </c>
      <c r="L648" s="32">
        <v>0</v>
      </c>
      <c r="M648" s="32">
        <v>0.30499999999999999</v>
      </c>
      <c r="N648" s="32">
        <v>0.05</v>
      </c>
      <c r="O648" s="32">
        <v>0.64500000000000002</v>
      </c>
      <c r="P648" s="36">
        <v>0.38</v>
      </c>
      <c r="Q648" s="37">
        <v>0.51249999999999996</v>
      </c>
      <c r="R648" s="38">
        <v>21.274132000000002</v>
      </c>
      <c r="S648" s="39">
        <v>0</v>
      </c>
      <c r="T648" s="39">
        <v>21.274132000000002</v>
      </c>
      <c r="U648" s="39">
        <v>10.90299265</v>
      </c>
      <c r="V648" s="40">
        <v>10.371139350000002</v>
      </c>
      <c r="W648" s="41">
        <f>IFERROR(Table1[[#This Row],[DC Capex (Inflated)]]/Table1[[#This Row],[Total capital cost Incl subsidies (Inflated)]],0)</f>
        <v>0.51249999999999996</v>
      </c>
      <c r="X648" s="42">
        <f>IFERROR(Table1[[#This Row],[Rates Loan (Inflated)]]/Table1[[#This Row],[Total capital cost Incl subsidies (Inflated)]],0)</f>
        <v>0.48750000000000004</v>
      </c>
      <c r="Y648" s="43">
        <f>IFERROR(Table1[[#This Row],[Subsidies (Uninflated)]]/Table1[[#This Row],[Total capital cost Incl subsidies (Inflated)]],0)</f>
        <v>0</v>
      </c>
      <c r="Z648" s="10"/>
    </row>
    <row r="649" spans="1:26" ht="23.25" x14ac:dyDescent="0.35">
      <c r="A649" s="32" t="s">
        <v>1553</v>
      </c>
      <c r="B649" s="56" t="s">
        <v>2548</v>
      </c>
      <c r="C649" s="53"/>
      <c r="D649" s="65" t="s">
        <v>36</v>
      </c>
      <c r="E649" s="65" t="s">
        <v>20</v>
      </c>
      <c r="F649" s="60" t="s">
        <v>55</v>
      </c>
      <c r="G649" s="70">
        <v>0.5</v>
      </c>
      <c r="H649" s="34">
        <v>2013</v>
      </c>
      <c r="I649" s="33">
        <v>2020</v>
      </c>
      <c r="J649" s="65">
        <v>2031</v>
      </c>
      <c r="K649" s="35">
        <v>30</v>
      </c>
      <c r="L649" s="32">
        <v>0</v>
      </c>
      <c r="M649" s="32">
        <v>0.1</v>
      </c>
      <c r="N649" s="32">
        <v>0.1</v>
      </c>
      <c r="O649" s="32">
        <v>0.8</v>
      </c>
      <c r="P649" s="36">
        <v>0.88</v>
      </c>
      <c r="Q649" s="37">
        <v>0.84000000000000008</v>
      </c>
      <c r="R649" s="38">
        <v>34.010624999999997</v>
      </c>
      <c r="S649" s="39">
        <v>0</v>
      </c>
      <c r="T649" s="39">
        <v>34.010624999999997</v>
      </c>
      <c r="U649" s="39">
        <v>28.568925</v>
      </c>
      <c r="V649" s="40">
        <v>5.4416999999999973</v>
      </c>
      <c r="W649" s="41">
        <f>IFERROR(Table1[[#This Row],[DC Capex (Inflated)]]/Table1[[#This Row],[Total capital cost Incl subsidies (Inflated)]],0)</f>
        <v>0.84000000000000008</v>
      </c>
      <c r="X649" s="42">
        <f>IFERROR(Table1[[#This Row],[Rates Loan (Inflated)]]/Table1[[#This Row],[Total capital cost Incl subsidies (Inflated)]],0)</f>
        <v>0.15999999999999992</v>
      </c>
      <c r="Y649" s="43">
        <f>IFERROR(Table1[[#This Row],[Subsidies (Uninflated)]]/Table1[[#This Row],[Total capital cost Incl subsidies (Inflated)]],0)</f>
        <v>0</v>
      </c>
      <c r="Z649" s="10"/>
    </row>
    <row r="650" spans="1:26" ht="23.25" x14ac:dyDescent="0.35">
      <c r="A650" s="32" t="s">
        <v>1834</v>
      </c>
      <c r="B650" s="56" t="s">
        <v>2550</v>
      </c>
      <c r="C650" s="53"/>
      <c r="D650" s="65" t="s">
        <v>36</v>
      </c>
      <c r="E650" s="65" t="s">
        <v>38</v>
      </c>
      <c r="F650" s="60" t="s">
        <v>55</v>
      </c>
      <c r="G650" s="70">
        <v>1</v>
      </c>
      <c r="H650" s="34">
        <v>2012</v>
      </c>
      <c r="I650" s="33">
        <v>2019</v>
      </c>
      <c r="J650" s="65">
        <v>2031</v>
      </c>
      <c r="K650" s="35">
        <v>30</v>
      </c>
      <c r="L650" s="32">
        <v>0</v>
      </c>
      <c r="M650" s="32">
        <v>0.505</v>
      </c>
      <c r="N650" s="32">
        <v>0.2</v>
      </c>
      <c r="O650" s="32">
        <v>0.29500000000000004</v>
      </c>
      <c r="P650" s="36">
        <v>0.88</v>
      </c>
      <c r="Q650" s="37">
        <v>0.58750000000000002</v>
      </c>
      <c r="R650" s="38">
        <v>4845.1684000000005</v>
      </c>
      <c r="S650" s="39">
        <v>3314.4181600000002</v>
      </c>
      <c r="T650" s="39">
        <v>1530.7502400000005</v>
      </c>
      <c r="U650" s="39">
        <v>899.31576600000039</v>
      </c>
      <c r="V650" s="40">
        <v>631.43447400000036</v>
      </c>
      <c r="W650" s="41">
        <f>IFERROR(Table1[[#This Row],[DC Capex (Inflated)]]/Table1[[#This Row],[Total capital cost Incl subsidies (Inflated)]],0)</f>
        <v>0.18561083779874407</v>
      </c>
      <c r="X650" s="42">
        <f>IFERROR(Table1[[#This Row],[Rates Loan (Inflated)]]/Table1[[#This Row],[Total capital cost Incl subsidies (Inflated)]],0)</f>
        <v>0.1303225031352884</v>
      </c>
      <c r="Y650" s="43">
        <f>IFERROR(Table1[[#This Row],[Subsidies (Uninflated)]]/Table1[[#This Row],[Total capital cost Incl subsidies (Inflated)]],0)</f>
        <v>0.68406665906596764</v>
      </c>
      <c r="Z650" s="10"/>
    </row>
    <row r="651" spans="1:26" ht="23.25" x14ac:dyDescent="0.35">
      <c r="A651" s="32" t="s">
        <v>1891</v>
      </c>
      <c r="B651" s="56" t="s">
        <v>1775</v>
      </c>
      <c r="C651" s="53"/>
      <c r="D651" s="65" t="s">
        <v>36</v>
      </c>
      <c r="E651" s="65" t="s">
        <v>20</v>
      </c>
      <c r="F651" s="60" t="s">
        <v>55</v>
      </c>
      <c r="G651" s="70">
        <v>0.6</v>
      </c>
      <c r="H651" s="34">
        <v>2012</v>
      </c>
      <c r="I651" s="33">
        <v>2019</v>
      </c>
      <c r="J651" s="65">
        <v>2031</v>
      </c>
      <c r="K651" s="35">
        <v>30</v>
      </c>
      <c r="L651" s="32">
        <v>0</v>
      </c>
      <c r="M651" s="32">
        <v>0.90500000000000003</v>
      </c>
      <c r="N651" s="32">
        <v>0</v>
      </c>
      <c r="O651" s="32">
        <v>9.4999999999999973E-2</v>
      </c>
      <c r="P651" s="36">
        <v>0.125</v>
      </c>
      <c r="Q651" s="37">
        <v>0.10999999999999999</v>
      </c>
      <c r="R651" s="38">
        <v>5.3999999999999999E-2</v>
      </c>
      <c r="S651" s="39">
        <v>0</v>
      </c>
      <c r="T651" s="39">
        <v>5.3999999999999999E-2</v>
      </c>
      <c r="U651" s="39">
        <v>5.9399999999999991E-3</v>
      </c>
      <c r="V651" s="40">
        <v>4.8059999999999999E-2</v>
      </c>
      <c r="W651" s="41">
        <f>IFERROR(Table1[[#This Row],[DC Capex (Inflated)]]/Table1[[#This Row],[Total capital cost Incl subsidies (Inflated)]],0)</f>
        <v>0.10999999999999999</v>
      </c>
      <c r="X651" s="42">
        <f>IFERROR(Table1[[#This Row],[Rates Loan (Inflated)]]/Table1[[#This Row],[Total capital cost Incl subsidies (Inflated)]],0)</f>
        <v>0.89</v>
      </c>
      <c r="Y651" s="43">
        <f>IFERROR(Table1[[#This Row],[Subsidies (Uninflated)]]/Table1[[#This Row],[Total capital cost Incl subsidies (Inflated)]],0)</f>
        <v>0</v>
      </c>
      <c r="Z651" s="10"/>
    </row>
    <row r="652" spans="1:26" ht="23.25" x14ac:dyDescent="0.35">
      <c r="A652" s="32" t="s">
        <v>1889</v>
      </c>
      <c r="B652" s="56" t="s">
        <v>1774</v>
      </c>
      <c r="C652" s="53"/>
      <c r="D652" s="65" t="s">
        <v>36</v>
      </c>
      <c r="E652" s="65" t="s">
        <v>20</v>
      </c>
      <c r="F652" s="60" t="s">
        <v>55</v>
      </c>
      <c r="G652" s="70">
        <v>0.8</v>
      </c>
      <c r="H652" s="34">
        <v>2012</v>
      </c>
      <c r="I652" s="33">
        <v>2019</v>
      </c>
      <c r="J652" s="65">
        <v>2031</v>
      </c>
      <c r="K652" s="35">
        <v>30</v>
      </c>
      <c r="L652" s="32">
        <v>0</v>
      </c>
      <c r="M652" s="32">
        <v>0.70499999999999996</v>
      </c>
      <c r="N652" s="32">
        <v>0</v>
      </c>
      <c r="O652" s="32">
        <v>0.29500000000000004</v>
      </c>
      <c r="P652" s="36">
        <v>0.125</v>
      </c>
      <c r="Q652" s="37">
        <v>0.21000000000000002</v>
      </c>
      <c r="R652" s="38">
        <v>1405.433552</v>
      </c>
      <c r="S652" s="39">
        <v>741.7152000000001</v>
      </c>
      <c r="T652" s="39">
        <v>663.71835199999998</v>
      </c>
      <c r="U652" s="39">
        <v>139.38085391999999</v>
      </c>
      <c r="V652" s="40">
        <v>524.33749807999993</v>
      </c>
      <c r="W652" s="41">
        <f>IFERROR(Table1[[#This Row],[DC Capex (Inflated)]]/Table1[[#This Row],[Total capital cost Incl subsidies (Inflated)]],0)</f>
        <v>9.9172852193299563E-2</v>
      </c>
      <c r="X652" s="42">
        <f>IFERROR(Table1[[#This Row],[Rates Loan (Inflated)]]/Table1[[#This Row],[Total capital cost Incl subsidies (Inflated)]],0)</f>
        <v>0.37307882491765071</v>
      </c>
      <c r="Y652" s="43">
        <f>IFERROR(Table1[[#This Row],[Subsidies (Uninflated)]]/Table1[[#This Row],[Total capital cost Incl subsidies (Inflated)]],0)</f>
        <v>0.52774832288904971</v>
      </c>
      <c r="Z652" s="10"/>
    </row>
    <row r="653" spans="1:26" ht="23.25" x14ac:dyDescent="0.35">
      <c r="A653" s="32" t="s">
        <v>1852</v>
      </c>
      <c r="B653" s="56" t="s">
        <v>2551</v>
      </c>
      <c r="C653" s="53"/>
      <c r="D653" s="65" t="s">
        <v>36</v>
      </c>
      <c r="E653" s="65" t="s">
        <v>20</v>
      </c>
      <c r="F653" s="60" t="s">
        <v>55</v>
      </c>
      <c r="G653" s="70">
        <v>1</v>
      </c>
      <c r="H653" s="34">
        <v>2012</v>
      </c>
      <c r="I653" s="33">
        <v>2019</v>
      </c>
      <c r="J653" s="65">
        <v>2031</v>
      </c>
      <c r="K653" s="35">
        <v>30</v>
      </c>
      <c r="L653" s="32">
        <v>0</v>
      </c>
      <c r="M653" s="32">
        <v>0.30499999999999999</v>
      </c>
      <c r="N653" s="32">
        <v>0.02</v>
      </c>
      <c r="O653" s="32">
        <v>0.67500000000000004</v>
      </c>
      <c r="P653" s="36">
        <v>0.125</v>
      </c>
      <c r="Q653" s="37">
        <v>0.4</v>
      </c>
      <c r="R653" s="38">
        <v>2119.3217099999997</v>
      </c>
      <c r="S653" s="39">
        <v>2027.4870000000001</v>
      </c>
      <c r="T653" s="39">
        <v>91.834709999999745</v>
      </c>
      <c r="U653" s="39">
        <v>36.733883999999989</v>
      </c>
      <c r="V653" s="40">
        <v>55.100825999999756</v>
      </c>
      <c r="W653" s="41">
        <f>IFERROR(Table1[[#This Row],[DC Capex (Inflated)]]/Table1[[#This Row],[Total capital cost Incl subsidies (Inflated)]],0)</f>
        <v>1.7332849386042477E-2</v>
      </c>
      <c r="X653" s="42">
        <f>IFERROR(Table1[[#This Row],[Rates Loan (Inflated)]]/Table1[[#This Row],[Total capital cost Incl subsidies (Inflated)]],0)</f>
        <v>2.5999274079063609E-2</v>
      </c>
      <c r="Y653" s="43">
        <f>IFERROR(Table1[[#This Row],[Subsidies (Uninflated)]]/Table1[[#This Row],[Total capital cost Incl subsidies (Inflated)]],0)</f>
        <v>0.95666787653489394</v>
      </c>
      <c r="Z653" s="10"/>
    </row>
    <row r="654" spans="1:26" ht="23.25" x14ac:dyDescent="0.35">
      <c r="A654" s="32" t="s">
        <v>1899</v>
      </c>
      <c r="B654" s="56" t="s">
        <v>2581</v>
      </c>
      <c r="C654" s="53"/>
      <c r="D654" s="65" t="s">
        <v>36</v>
      </c>
      <c r="E654" s="65" t="s">
        <v>20</v>
      </c>
      <c r="F654" s="60" t="s">
        <v>55</v>
      </c>
      <c r="G654" s="70">
        <v>0.5</v>
      </c>
      <c r="H654" s="34">
        <v>2012</v>
      </c>
      <c r="I654" s="33">
        <v>2019</v>
      </c>
      <c r="J654" s="65">
        <v>2031</v>
      </c>
      <c r="K654" s="35">
        <v>30</v>
      </c>
      <c r="L654" s="32">
        <v>0.15</v>
      </c>
      <c r="M654" s="32">
        <v>0.505</v>
      </c>
      <c r="N654" s="32">
        <v>0.02</v>
      </c>
      <c r="O654" s="32">
        <v>0.32499999999999996</v>
      </c>
      <c r="P654" s="36">
        <v>0.125</v>
      </c>
      <c r="Q654" s="37">
        <v>0.22499999999999998</v>
      </c>
      <c r="R654" s="38">
        <v>14.805625000000001</v>
      </c>
      <c r="S654" s="39">
        <v>0</v>
      </c>
      <c r="T654" s="39">
        <v>14.805625000000001</v>
      </c>
      <c r="U654" s="39">
        <v>3.3312656249999999</v>
      </c>
      <c r="V654" s="40">
        <v>11.474359375000002</v>
      </c>
      <c r="W654" s="41">
        <f>IFERROR(Table1[[#This Row],[DC Capex (Inflated)]]/Table1[[#This Row],[Total capital cost Incl subsidies (Inflated)]],0)</f>
        <v>0.22499999999999998</v>
      </c>
      <c r="X654" s="42">
        <f>IFERROR(Table1[[#This Row],[Rates Loan (Inflated)]]/Table1[[#This Row],[Total capital cost Incl subsidies (Inflated)]],0)</f>
        <v>0.77500000000000013</v>
      </c>
      <c r="Y654" s="43">
        <f>IFERROR(Table1[[#This Row],[Subsidies (Uninflated)]]/Table1[[#This Row],[Total capital cost Incl subsidies (Inflated)]],0)</f>
        <v>0</v>
      </c>
      <c r="Z654" s="10"/>
    </row>
    <row r="655" spans="1:26" ht="23.25" x14ac:dyDescent="0.35">
      <c r="A655" s="32" t="s">
        <v>1897</v>
      </c>
      <c r="B655" s="56" t="s">
        <v>2582</v>
      </c>
      <c r="C655" s="53"/>
      <c r="D655" s="65" t="s">
        <v>36</v>
      </c>
      <c r="E655" s="65" t="s">
        <v>20</v>
      </c>
      <c r="F655" s="60" t="s">
        <v>55</v>
      </c>
      <c r="G655" s="70">
        <v>0.5</v>
      </c>
      <c r="H655" s="34">
        <v>2013</v>
      </c>
      <c r="I655" s="33">
        <v>2020</v>
      </c>
      <c r="J655" s="65">
        <v>2031</v>
      </c>
      <c r="K655" s="35">
        <v>30</v>
      </c>
      <c r="L655" s="32">
        <v>0.02</v>
      </c>
      <c r="M655" s="32">
        <v>0.505</v>
      </c>
      <c r="N655" s="32">
        <v>0.1</v>
      </c>
      <c r="O655" s="32">
        <v>0.375</v>
      </c>
      <c r="P655" s="36">
        <v>0.125</v>
      </c>
      <c r="Q655" s="37">
        <v>0.25</v>
      </c>
      <c r="R655" s="38">
        <v>33.795749999999998</v>
      </c>
      <c r="S655" s="39">
        <v>0</v>
      </c>
      <c r="T655" s="39">
        <v>33.795749999999998</v>
      </c>
      <c r="U655" s="39">
        <v>8.4489374999999995</v>
      </c>
      <c r="V655" s="40">
        <v>25.346812500000002</v>
      </c>
      <c r="W655" s="41">
        <f>IFERROR(Table1[[#This Row],[DC Capex (Inflated)]]/Table1[[#This Row],[Total capital cost Incl subsidies (Inflated)]],0)</f>
        <v>0.25</v>
      </c>
      <c r="X655" s="42">
        <f>IFERROR(Table1[[#This Row],[Rates Loan (Inflated)]]/Table1[[#This Row],[Total capital cost Incl subsidies (Inflated)]],0)</f>
        <v>0.75000000000000011</v>
      </c>
      <c r="Y655" s="43">
        <f>IFERROR(Table1[[#This Row],[Subsidies (Uninflated)]]/Table1[[#This Row],[Total capital cost Incl subsidies (Inflated)]],0)</f>
        <v>0</v>
      </c>
      <c r="Z655" s="10"/>
    </row>
    <row r="656" spans="1:26" ht="23.25" x14ac:dyDescent="0.35">
      <c r="A656" s="32" t="s">
        <v>811</v>
      </c>
      <c r="B656" s="56" t="s">
        <v>812</v>
      </c>
      <c r="C656" s="53" t="s">
        <v>49</v>
      </c>
      <c r="D656" s="65" t="s">
        <v>36</v>
      </c>
      <c r="E656" s="65" t="s">
        <v>20</v>
      </c>
      <c r="F656" s="60" t="s">
        <v>96</v>
      </c>
      <c r="G656" s="70">
        <v>1</v>
      </c>
      <c r="H656" s="34">
        <v>2006</v>
      </c>
      <c r="I656" s="33">
        <v>2007</v>
      </c>
      <c r="J656" s="65">
        <v>2031</v>
      </c>
      <c r="K656" s="35">
        <v>30</v>
      </c>
      <c r="L656" s="32">
        <v>0</v>
      </c>
      <c r="M656" s="32">
        <v>0.30499999999999999</v>
      </c>
      <c r="N656" s="32">
        <v>0.05</v>
      </c>
      <c r="O656" s="32">
        <v>0.64500000000000002</v>
      </c>
      <c r="P656" s="36">
        <v>0.875</v>
      </c>
      <c r="Q656" s="37">
        <v>0.76</v>
      </c>
      <c r="R656" s="38">
        <v>780.16187000000002</v>
      </c>
      <c r="S656" s="39">
        <v>0</v>
      </c>
      <c r="T656" s="39">
        <v>780.16187000000002</v>
      </c>
      <c r="U656" s="39">
        <v>592.92302119999999</v>
      </c>
      <c r="V656" s="40">
        <v>187.23884879999997</v>
      </c>
      <c r="W656" s="41">
        <f>IFERROR(Table1[[#This Row],[DC Capex (Inflated)]]/Table1[[#This Row],[Total capital cost Incl subsidies (Inflated)]],0)</f>
        <v>0.76</v>
      </c>
      <c r="X656" s="42">
        <f>IFERROR(Table1[[#This Row],[Rates Loan (Inflated)]]/Table1[[#This Row],[Total capital cost Incl subsidies (Inflated)]],0)</f>
        <v>0.23999999999999996</v>
      </c>
      <c r="Y656" s="43">
        <f>IFERROR(Table1[[#This Row],[Subsidies (Uninflated)]]/Table1[[#This Row],[Total capital cost Incl subsidies (Inflated)]],0)</f>
        <v>0</v>
      </c>
      <c r="Z656" s="10"/>
    </row>
    <row r="657" spans="1:26" ht="23.25" x14ac:dyDescent="0.35">
      <c r="A657" s="32" t="s">
        <v>806</v>
      </c>
      <c r="B657" s="56" t="s">
        <v>807</v>
      </c>
      <c r="C657" s="53" t="s">
        <v>49</v>
      </c>
      <c r="D657" s="65" t="s">
        <v>36</v>
      </c>
      <c r="E657" s="65" t="s">
        <v>20</v>
      </c>
      <c r="F657" s="60" t="s">
        <v>96</v>
      </c>
      <c r="G657" s="70">
        <v>1</v>
      </c>
      <c r="H657" s="34">
        <v>2006</v>
      </c>
      <c r="I657" s="33">
        <v>2007</v>
      </c>
      <c r="J657" s="65">
        <v>2031</v>
      </c>
      <c r="K657" s="35">
        <v>30</v>
      </c>
      <c r="L657" s="32">
        <v>0</v>
      </c>
      <c r="M657" s="32">
        <v>0.30499999999999999</v>
      </c>
      <c r="N657" s="32">
        <v>0.05</v>
      </c>
      <c r="O657" s="32">
        <v>0.64500000000000002</v>
      </c>
      <c r="P657" s="36">
        <v>0.875</v>
      </c>
      <c r="Q657" s="37">
        <v>0.76</v>
      </c>
      <c r="R657" s="38">
        <v>39.563089999999995</v>
      </c>
      <c r="S657" s="39">
        <v>0</v>
      </c>
      <c r="T657" s="39">
        <v>39.563089999999995</v>
      </c>
      <c r="U657" s="39">
        <v>30.067948399999999</v>
      </c>
      <c r="V657" s="40">
        <v>9.4951415999999984</v>
      </c>
      <c r="W657" s="41">
        <f>IFERROR(Table1[[#This Row],[DC Capex (Inflated)]]/Table1[[#This Row],[Total capital cost Incl subsidies (Inflated)]],0)</f>
        <v>0.76</v>
      </c>
      <c r="X657" s="42">
        <f>IFERROR(Table1[[#This Row],[Rates Loan (Inflated)]]/Table1[[#This Row],[Total capital cost Incl subsidies (Inflated)]],0)</f>
        <v>0.24</v>
      </c>
      <c r="Y657" s="43">
        <f>IFERROR(Table1[[#This Row],[Subsidies (Uninflated)]]/Table1[[#This Row],[Total capital cost Incl subsidies (Inflated)]],0)</f>
        <v>0</v>
      </c>
      <c r="Z657" s="10"/>
    </row>
    <row r="658" spans="1:26" ht="23.25" x14ac:dyDescent="0.35">
      <c r="A658" s="32" t="s">
        <v>887</v>
      </c>
      <c r="B658" s="56" t="s">
        <v>888</v>
      </c>
      <c r="C658" s="53" t="s">
        <v>49</v>
      </c>
      <c r="D658" s="65" t="s">
        <v>36</v>
      </c>
      <c r="E658" s="65" t="s">
        <v>20</v>
      </c>
      <c r="F658" s="60" t="s">
        <v>96</v>
      </c>
      <c r="G658" s="70">
        <v>1</v>
      </c>
      <c r="H658" s="34">
        <v>2006</v>
      </c>
      <c r="I658" s="33">
        <v>2010</v>
      </c>
      <c r="J658" s="65">
        <v>2031</v>
      </c>
      <c r="K658" s="35">
        <v>30</v>
      </c>
      <c r="L658" s="32">
        <v>0</v>
      </c>
      <c r="M658" s="32">
        <v>0.30499999999999999</v>
      </c>
      <c r="N658" s="32">
        <v>0.05</v>
      </c>
      <c r="O658" s="32">
        <v>0.64500000000000002</v>
      </c>
      <c r="P658" s="36">
        <v>0.38</v>
      </c>
      <c r="Q658" s="37">
        <v>0.51249999999999996</v>
      </c>
      <c r="R658" s="38">
        <v>19</v>
      </c>
      <c r="S658" s="39">
        <v>0</v>
      </c>
      <c r="T658" s="39">
        <v>19</v>
      </c>
      <c r="U658" s="39">
        <v>9.7374999999999989</v>
      </c>
      <c r="V658" s="40">
        <v>9.2625000000000011</v>
      </c>
      <c r="W658" s="41">
        <f>IFERROR(Table1[[#This Row],[DC Capex (Inflated)]]/Table1[[#This Row],[Total capital cost Incl subsidies (Inflated)]],0)</f>
        <v>0.51249999999999996</v>
      </c>
      <c r="X658" s="42">
        <f>IFERROR(Table1[[#This Row],[Rates Loan (Inflated)]]/Table1[[#This Row],[Total capital cost Incl subsidies (Inflated)]],0)</f>
        <v>0.48750000000000004</v>
      </c>
      <c r="Y658" s="43">
        <f>IFERROR(Table1[[#This Row],[Subsidies (Uninflated)]]/Table1[[#This Row],[Total capital cost Incl subsidies (Inflated)]],0)</f>
        <v>0</v>
      </c>
      <c r="Z658" s="10"/>
    </row>
    <row r="659" spans="1:26" ht="23.25" x14ac:dyDescent="0.35">
      <c r="A659" s="32" t="s">
        <v>885</v>
      </c>
      <c r="B659" s="56" t="s">
        <v>886</v>
      </c>
      <c r="C659" s="53" t="s">
        <v>49</v>
      </c>
      <c r="D659" s="65" t="s">
        <v>36</v>
      </c>
      <c r="E659" s="65" t="s">
        <v>20</v>
      </c>
      <c r="F659" s="60" t="s">
        <v>96</v>
      </c>
      <c r="G659" s="70">
        <v>1</v>
      </c>
      <c r="H659" s="34">
        <v>2006</v>
      </c>
      <c r="I659" s="33">
        <v>2007</v>
      </c>
      <c r="J659" s="65">
        <v>2031</v>
      </c>
      <c r="K659" s="35">
        <v>30</v>
      </c>
      <c r="L659" s="32">
        <v>0</v>
      </c>
      <c r="M659" s="32">
        <v>0.30499999999999999</v>
      </c>
      <c r="N659" s="32">
        <v>0.05</v>
      </c>
      <c r="O659" s="32">
        <v>0.64500000000000002</v>
      </c>
      <c r="P659" s="36">
        <v>0.38</v>
      </c>
      <c r="Q659" s="37">
        <v>0.51249999999999996</v>
      </c>
      <c r="R659" s="38">
        <v>513.13168999999994</v>
      </c>
      <c r="S659" s="39">
        <v>0</v>
      </c>
      <c r="T659" s="39">
        <v>513.13168999999994</v>
      </c>
      <c r="U659" s="39">
        <v>262.97999112499997</v>
      </c>
      <c r="V659" s="40">
        <v>250.15169887499999</v>
      </c>
      <c r="W659" s="41">
        <f>IFERROR(Table1[[#This Row],[DC Capex (Inflated)]]/Table1[[#This Row],[Total capital cost Incl subsidies (Inflated)]],0)</f>
        <v>0.51249999999999996</v>
      </c>
      <c r="X659" s="42">
        <f>IFERROR(Table1[[#This Row],[Rates Loan (Inflated)]]/Table1[[#This Row],[Total capital cost Incl subsidies (Inflated)]],0)</f>
        <v>0.48750000000000004</v>
      </c>
      <c r="Y659" s="43">
        <f>IFERROR(Table1[[#This Row],[Subsidies (Uninflated)]]/Table1[[#This Row],[Total capital cost Incl subsidies (Inflated)]],0)</f>
        <v>0</v>
      </c>
      <c r="Z659" s="10"/>
    </row>
    <row r="660" spans="1:26" ht="23.25" x14ac:dyDescent="0.35">
      <c r="A660" s="32" t="s">
        <v>883</v>
      </c>
      <c r="B660" s="56" t="s">
        <v>884</v>
      </c>
      <c r="C660" s="53" t="s">
        <v>49</v>
      </c>
      <c r="D660" s="65" t="s">
        <v>36</v>
      </c>
      <c r="E660" s="65" t="s">
        <v>20</v>
      </c>
      <c r="F660" s="60" t="s">
        <v>96</v>
      </c>
      <c r="G660" s="70">
        <v>1</v>
      </c>
      <c r="H660" s="34">
        <v>2006</v>
      </c>
      <c r="I660" s="33">
        <v>2010</v>
      </c>
      <c r="J660" s="65">
        <v>2031</v>
      </c>
      <c r="K660" s="35">
        <v>30</v>
      </c>
      <c r="L660" s="32">
        <v>0</v>
      </c>
      <c r="M660" s="32">
        <v>0.1</v>
      </c>
      <c r="N660" s="32">
        <v>0.05</v>
      </c>
      <c r="O660" s="32">
        <v>0.85</v>
      </c>
      <c r="P660" s="36">
        <v>0.125</v>
      </c>
      <c r="Q660" s="37">
        <v>0.48749999999999999</v>
      </c>
      <c r="R660" s="38">
        <v>117.08868</v>
      </c>
      <c r="S660" s="39">
        <v>0</v>
      </c>
      <c r="T660" s="39">
        <v>117.08868</v>
      </c>
      <c r="U660" s="39">
        <v>57.080731499999999</v>
      </c>
      <c r="V660" s="40">
        <v>60.007948499999998</v>
      </c>
      <c r="W660" s="41">
        <f>IFERROR(Table1[[#This Row],[DC Capex (Inflated)]]/Table1[[#This Row],[Total capital cost Incl subsidies (Inflated)]],0)</f>
        <v>0.48749999999999999</v>
      </c>
      <c r="X660" s="42">
        <f>IFERROR(Table1[[#This Row],[Rates Loan (Inflated)]]/Table1[[#This Row],[Total capital cost Incl subsidies (Inflated)]],0)</f>
        <v>0.51249999999999996</v>
      </c>
      <c r="Y660" s="43">
        <f>IFERROR(Table1[[#This Row],[Subsidies (Uninflated)]]/Table1[[#This Row],[Total capital cost Incl subsidies (Inflated)]],0)</f>
        <v>0</v>
      </c>
      <c r="Z660" s="10"/>
    </row>
    <row r="661" spans="1:26" ht="23.25" x14ac:dyDescent="0.35">
      <c r="A661" s="32" t="s">
        <v>955</v>
      </c>
      <c r="B661" s="56" t="s">
        <v>956</v>
      </c>
      <c r="C661" s="53" t="s">
        <v>49</v>
      </c>
      <c r="D661" s="65" t="s">
        <v>36</v>
      </c>
      <c r="E661" s="65" t="s">
        <v>20</v>
      </c>
      <c r="F661" s="60" t="s">
        <v>96</v>
      </c>
      <c r="G661" s="70">
        <v>1</v>
      </c>
      <c r="H661" s="34">
        <v>2006</v>
      </c>
      <c r="I661" s="33">
        <v>2003</v>
      </c>
      <c r="J661" s="65">
        <v>2031</v>
      </c>
      <c r="K661" s="35">
        <v>30</v>
      </c>
      <c r="L661" s="32">
        <v>0</v>
      </c>
      <c r="M661" s="32">
        <v>0.30499999999999999</v>
      </c>
      <c r="N661" s="32">
        <v>0.05</v>
      </c>
      <c r="O661" s="32">
        <v>0.64500000000000002</v>
      </c>
      <c r="P661" s="36">
        <v>0.125</v>
      </c>
      <c r="Q661" s="37">
        <v>0.38500000000000001</v>
      </c>
      <c r="R661" s="38">
        <v>75</v>
      </c>
      <c r="S661" s="39">
        <v>0</v>
      </c>
      <c r="T661" s="39">
        <v>75</v>
      </c>
      <c r="U661" s="39">
        <v>28.875</v>
      </c>
      <c r="V661" s="40">
        <v>46.125</v>
      </c>
      <c r="W661" s="41">
        <f>IFERROR(Table1[[#This Row],[DC Capex (Inflated)]]/Table1[[#This Row],[Total capital cost Incl subsidies (Inflated)]],0)</f>
        <v>0.38500000000000001</v>
      </c>
      <c r="X661" s="42">
        <f>IFERROR(Table1[[#This Row],[Rates Loan (Inflated)]]/Table1[[#This Row],[Total capital cost Incl subsidies (Inflated)]],0)</f>
        <v>0.61499999999999999</v>
      </c>
      <c r="Y661" s="43">
        <f>IFERROR(Table1[[#This Row],[Subsidies (Uninflated)]]/Table1[[#This Row],[Total capital cost Incl subsidies (Inflated)]],0)</f>
        <v>0</v>
      </c>
      <c r="Z661" s="10"/>
    </row>
    <row r="662" spans="1:26" ht="23.25" x14ac:dyDescent="0.35">
      <c r="A662" s="32" t="s">
        <v>943</v>
      </c>
      <c r="B662" s="56" t="s">
        <v>944</v>
      </c>
      <c r="C662" s="53" t="s">
        <v>43</v>
      </c>
      <c r="D662" s="65" t="s">
        <v>36</v>
      </c>
      <c r="E662" s="65" t="s">
        <v>20</v>
      </c>
      <c r="F662" s="60" t="s">
        <v>96</v>
      </c>
      <c r="G662" s="70">
        <v>0.6</v>
      </c>
      <c r="H662" s="34">
        <v>2006</v>
      </c>
      <c r="I662" s="33">
        <v>2010</v>
      </c>
      <c r="J662" s="65">
        <v>2031</v>
      </c>
      <c r="K662" s="35">
        <v>30</v>
      </c>
      <c r="L662" s="32">
        <v>0</v>
      </c>
      <c r="M662" s="32">
        <v>0.90500000000000003</v>
      </c>
      <c r="N662" s="32">
        <v>0.05</v>
      </c>
      <c r="O662" s="32">
        <v>4.4999999999999929E-2</v>
      </c>
      <c r="P662" s="36">
        <v>0.125</v>
      </c>
      <c r="Q662" s="37">
        <v>8.5000000000000006E-2</v>
      </c>
      <c r="R662" s="38">
        <v>52.108685999999992</v>
      </c>
      <c r="S662" s="39">
        <v>0</v>
      </c>
      <c r="T662" s="39">
        <v>52.108685999999992</v>
      </c>
      <c r="U662" s="39">
        <v>4.4292383099999997</v>
      </c>
      <c r="V662" s="40">
        <v>47.679447689999989</v>
      </c>
      <c r="W662" s="41">
        <f>IFERROR(Table1[[#This Row],[DC Capex (Inflated)]]/Table1[[#This Row],[Total capital cost Incl subsidies (Inflated)]],0)</f>
        <v>8.5000000000000006E-2</v>
      </c>
      <c r="X662" s="42">
        <f>IFERROR(Table1[[#This Row],[Rates Loan (Inflated)]]/Table1[[#This Row],[Total capital cost Incl subsidies (Inflated)]],0)</f>
        <v>0.91499999999999992</v>
      </c>
      <c r="Y662" s="43">
        <f>IFERROR(Table1[[#This Row],[Subsidies (Uninflated)]]/Table1[[#This Row],[Total capital cost Incl subsidies (Inflated)]],0)</f>
        <v>0</v>
      </c>
      <c r="Z662" s="10"/>
    </row>
    <row r="663" spans="1:26" ht="46.5" x14ac:dyDescent="0.35">
      <c r="A663" s="32" t="s">
        <v>965</v>
      </c>
      <c r="B663" s="56" t="s">
        <v>966</v>
      </c>
      <c r="C663" s="53" t="s">
        <v>52</v>
      </c>
      <c r="D663" s="65" t="s">
        <v>36</v>
      </c>
      <c r="E663" s="65" t="s">
        <v>20</v>
      </c>
      <c r="F663" s="60" t="s">
        <v>96</v>
      </c>
      <c r="G663" s="70">
        <v>1</v>
      </c>
      <c r="H663" s="34">
        <v>2006</v>
      </c>
      <c r="I663" s="33">
        <v>2011</v>
      </c>
      <c r="J663" s="65">
        <v>2031</v>
      </c>
      <c r="K663" s="35">
        <v>30</v>
      </c>
      <c r="L663" s="32">
        <v>0</v>
      </c>
      <c r="M663" s="32">
        <v>0.1</v>
      </c>
      <c r="N663" s="32">
        <v>0.05</v>
      </c>
      <c r="O663" s="32">
        <v>0.85</v>
      </c>
      <c r="P663" s="36">
        <v>0.875</v>
      </c>
      <c r="Q663" s="37">
        <v>0.86250000000000004</v>
      </c>
      <c r="R663" s="38">
        <v>113.13549999999999</v>
      </c>
      <c r="S663" s="39">
        <v>0</v>
      </c>
      <c r="T663" s="39">
        <v>113.13549999999999</v>
      </c>
      <c r="U663" s="39">
        <v>97.57936875</v>
      </c>
      <c r="V663" s="40">
        <v>15.556131249999993</v>
      </c>
      <c r="W663" s="41">
        <f>IFERROR(Table1[[#This Row],[DC Capex (Inflated)]]/Table1[[#This Row],[Total capital cost Incl subsidies (Inflated)]],0)</f>
        <v>0.86250000000000004</v>
      </c>
      <c r="X663" s="42">
        <f>IFERROR(Table1[[#This Row],[Rates Loan (Inflated)]]/Table1[[#This Row],[Total capital cost Incl subsidies (Inflated)]],0)</f>
        <v>0.13749999999999996</v>
      </c>
      <c r="Y663" s="43">
        <f>IFERROR(Table1[[#This Row],[Subsidies (Uninflated)]]/Table1[[#This Row],[Total capital cost Incl subsidies (Inflated)]],0)</f>
        <v>0</v>
      </c>
      <c r="Z663" s="10"/>
    </row>
    <row r="664" spans="1:26" ht="23.25" x14ac:dyDescent="0.35">
      <c r="A664" s="32" t="s">
        <v>960</v>
      </c>
      <c r="B664" s="56" t="s">
        <v>961</v>
      </c>
      <c r="C664" s="53" t="s">
        <v>46</v>
      </c>
      <c r="D664" s="65" t="s">
        <v>36</v>
      </c>
      <c r="E664" s="65" t="s">
        <v>20</v>
      </c>
      <c r="F664" s="60" t="s">
        <v>96</v>
      </c>
      <c r="G664" s="70">
        <v>1</v>
      </c>
      <c r="H664" s="34">
        <v>2006</v>
      </c>
      <c r="I664" s="33">
        <v>2005</v>
      </c>
      <c r="J664" s="65">
        <v>2031</v>
      </c>
      <c r="K664" s="35">
        <v>30</v>
      </c>
      <c r="L664" s="32">
        <v>0</v>
      </c>
      <c r="M664" s="32">
        <v>0.30499999999999999</v>
      </c>
      <c r="N664" s="32">
        <v>0.5</v>
      </c>
      <c r="O664" s="32">
        <v>0.19500000000000001</v>
      </c>
      <c r="P664" s="36">
        <v>0.125</v>
      </c>
      <c r="Q664" s="37">
        <v>0.16</v>
      </c>
      <c r="R664" s="38">
        <v>153.70014</v>
      </c>
      <c r="S664" s="39">
        <v>0</v>
      </c>
      <c r="T664" s="39">
        <v>153.70014</v>
      </c>
      <c r="U664" s="39">
        <v>24.592022400000001</v>
      </c>
      <c r="V664" s="40">
        <v>129.10811760000001</v>
      </c>
      <c r="W664" s="41">
        <f>IFERROR(Table1[[#This Row],[DC Capex (Inflated)]]/Table1[[#This Row],[Total capital cost Incl subsidies (Inflated)]],0)</f>
        <v>0.16</v>
      </c>
      <c r="X664" s="42">
        <f>IFERROR(Table1[[#This Row],[Rates Loan (Inflated)]]/Table1[[#This Row],[Total capital cost Incl subsidies (Inflated)]],0)</f>
        <v>0.84000000000000008</v>
      </c>
      <c r="Y664" s="43">
        <f>IFERROR(Table1[[#This Row],[Subsidies (Uninflated)]]/Table1[[#This Row],[Total capital cost Incl subsidies (Inflated)]],0)</f>
        <v>0</v>
      </c>
      <c r="Z664" s="10"/>
    </row>
    <row r="665" spans="1:26" ht="23.25" x14ac:dyDescent="0.35">
      <c r="A665" s="32" t="s">
        <v>974</v>
      </c>
      <c r="B665" s="56" t="s">
        <v>231</v>
      </c>
      <c r="C665" s="53" t="s">
        <v>49</v>
      </c>
      <c r="D665" s="65" t="s">
        <v>36</v>
      </c>
      <c r="E665" s="65" t="s">
        <v>20</v>
      </c>
      <c r="F665" s="60" t="s">
        <v>96</v>
      </c>
      <c r="G665" s="70">
        <v>1</v>
      </c>
      <c r="H665" s="34">
        <v>2006</v>
      </c>
      <c r="I665" s="33">
        <v>2005</v>
      </c>
      <c r="J665" s="65">
        <v>2031</v>
      </c>
      <c r="K665" s="35">
        <v>30</v>
      </c>
      <c r="L665" s="32">
        <v>0</v>
      </c>
      <c r="M665" s="32">
        <v>0.1</v>
      </c>
      <c r="N665" s="32">
        <v>0.1</v>
      </c>
      <c r="O665" s="32">
        <v>0.8</v>
      </c>
      <c r="P665" s="36">
        <v>0.125</v>
      </c>
      <c r="Q665" s="37">
        <v>0.46250000000000002</v>
      </c>
      <c r="R665" s="38">
        <v>84.886099999999999</v>
      </c>
      <c r="S665" s="39">
        <v>0</v>
      </c>
      <c r="T665" s="39">
        <v>84.886099999999999</v>
      </c>
      <c r="U665" s="39">
        <v>39.259821250000002</v>
      </c>
      <c r="V665" s="40">
        <v>45.626278749999997</v>
      </c>
      <c r="W665" s="41">
        <f>IFERROR(Table1[[#This Row],[DC Capex (Inflated)]]/Table1[[#This Row],[Total capital cost Incl subsidies (Inflated)]],0)</f>
        <v>0.46250000000000002</v>
      </c>
      <c r="X665" s="42">
        <f>IFERROR(Table1[[#This Row],[Rates Loan (Inflated)]]/Table1[[#This Row],[Total capital cost Incl subsidies (Inflated)]],0)</f>
        <v>0.53749999999999998</v>
      </c>
      <c r="Y665" s="43">
        <f>IFERROR(Table1[[#This Row],[Subsidies (Uninflated)]]/Table1[[#This Row],[Total capital cost Incl subsidies (Inflated)]],0)</f>
        <v>0</v>
      </c>
      <c r="Z665" s="10"/>
    </row>
    <row r="666" spans="1:26" ht="46.5" x14ac:dyDescent="0.35">
      <c r="A666" s="32" t="s">
        <v>967</v>
      </c>
      <c r="B666" s="56" t="s">
        <v>968</v>
      </c>
      <c r="C666" s="53" t="s">
        <v>52</v>
      </c>
      <c r="D666" s="65" t="s">
        <v>36</v>
      </c>
      <c r="E666" s="65" t="s">
        <v>20</v>
      </c>
      <c r="F666" s="60" t="s">
        <v>96</v>
      </c>
      <c r="G666" s="70">
        <v>1</v>
      </c>
      <c r="H666" s="34">
        <v>2006</v>
      </c>
      <c r="I666" s="33">
        <v>2004</v>
      </c>
      <c r="J666" s="65">
        <v>2031</v>
      </c>
      <c r="K666" s="35">
        <v>30</v>
      </c>
      <c r="L666" s="32">
        <v>0</v>
      </c>
      <c r="M666" s="32">
        <v>0.1</v>
      </c>
      <c r="N666" s="32">
        <v>0.1</v>
      </c>
      <c r="O666" s="32">
        <v>0.8</v>
      </c>
      <c r="P666" s="36">
        <v>0.125</v>
      </c>
      <c r="Q666" s="37">
        <v>0.46250000000000002</v>
      </c>
      <c r="R666" s="38">
        <v>227</v>
      </c>
      <c r="S666" s="39">
        <v>0</v>
      </c>
      <c r="T666" s="39">
        <v>227</v>
      </c>
      <c r="U666" s="39">
        <v>104.98750000000001</v>
      </c>
      <c r="V666" s="40">
        <v>122.01249999999999</v>
      </c>
      <c r="W666" s="41">
        <f>IFERROR(Table1[[#This Row],[DC Capex (Inflated)]]/Table1[[#This Row],[Total capital cost Incl subsidies (Inflated)]],0)</f>
        <v>0.46250000000000008</v>
      </c>
      <c r="X666" s="42">
        <f>IFERROR(Table1[[#This Row],[Rates Loan (Inflated)]]/Table1[[#This Row],[Total capital cost Incl subsidies (Inflated)]],0)</f>
        <v>0.53749999999999998</v>
      </c>
      <c r="Y666" s="43">
        <f>IFERROR(Table1[[#This Row],[Subsidies (Uninflated)]]/Table1[[#This Row],[Total capital cost Incl subsidies (Inflated)]],0)</f>
        <v>0</v>
      </c>
      <c r="Z666" s="10"/>
    </row>
    <row r="667" spans="1:26" ht="23.25" x14ac:dyDescent="0.35">
      <c r="A667" s="32" t="s">
        <v>933</v>
      </c>
      <c r="B667" s="56" t="s">
        <v>934</v>
      </c>
      <c r="C667" s="53" t="s">
        <v>43</v>
      </c>
      <c r="D667" s="65" t="s">
        <v>36</v>
      </c>
      <c r="E667" s="65" t="s">
        <v>20</v>
      </c>
      <c r="F667" s="60" t="s">
        <v>96</v>
      </c>
      <c r="G667" s="70">
        <v>0.6</v>
      </c>
      <c r="H667" s="34">
        <v>2006</v>
      </c>
      <c r="I667" s="33">
        <v>2007</v>
      </c>
      <c r="J667" s="65">
        <v>2031</v>
      </c>
      <c r="K667" s="35">
        <v>30</v>
      </c>
      <c r="L667" s="32">
        <v>0</v>
      </c>
      <c r="M667" s="32">
        <v>0.90500000000000003</v>
      </c>
      <c r="N667" s="32">
        <v>0.05</v>
      </c>
      <c r="O667" s="32">
        <v>4.4999999999999929E-2</v>
      </c>
      <c r="P667" s="36">
        <v>0.125</v>
      </c>
      <c r="Q667" s="37">
        <v>8.5000000000000006E-2</v>
      </c>
      <c r="R667" s="38">
        <v>7.9790999999999987E-2</v>
      </c>
      <c r="S667" s="39">
        <v>0</v>
      </c>
      <c r="T667" s="39">
        <v>7.9790999999999987E-2</v>
      </c>
      <c r="U667" s="39">
        <v>6.7822349999999993E-3</v>
      </c>
      <c r="V667" s="40">
        <v>7.3008764999999989E-2</v>
      </c>
      <c r="W667" s="41">
        <f>IFERROR(Table1[[#This Row],[DC Capex (Inflated)]]/Table1[[#This Row],[Total capital cost Incl subsidies (Inflated)]],0)</f>
        <v>8.5000000000000006E-2</v>
      </c>
      <c r="X667" s="42">
        <f>IFERROR(Table1[[#This Row],[Rates Loan (Inflated)]]/Table1[[#This Row],[Total capital cost Incl subsidies (Inflated)]],0)</f>
        <v>0.91500000000000004</v>
      </c>
      <c r="Y667" s="43">
        <f>IFERROR(Table1[[#This Row],[Subsidies (Uninflated)]]/Table1[[#This Row],[Total capital cost Incl subsidies (Inflated)]],0)</f>
        <v>0</v>
      </c>
      <c r="Z667" s="10"/>
    </row>
    <row r="668" spans="1:26" ht="46.5" x14ac:dyDescent="0.35">
      <c r="A668" s="32" t="s">
        <v>962</v>
      </c>
      <c r="B668" s="56" t="s">
        <v>963</v>
      </c>
      <c r="C668" s="53" t="s">
        <v>52</v>
      </c>
      <c r="D668" s="65" t="s">
        <v>36</v>
      </c>
      <c r="E668" s="65" t="s">
        <v>20</v>
      </c>
      <c r="F668" s="60" t="s">
        <v>96</v>
      </c>
      <c r="G668" s="70">
        <v>1</v>
      </c>
      <c r="H668" s="34">
        <v>2006</v>
      </c>
      <c r="I668" s="33">
        <v>2010</v>
      </c>
      <c r="J668" s="65">
        <v>2031</v>
      </c>
      <c r="K668" s="35">
        <v>30</v>
      </c>
      <c r="L668" s="32">
        <v>0</v>
      </c>
      <c r="M668" s="32">
        <v>0.1</v>
      </c>
      <c r="N668" s="32">
        <v>0.05</v>
      </c>
      <c r="O668" s="32">
        <v>0.85</v>
      </c>
      <c r="P668" s="36">
        <v>0.875</v>
      </c>
      <c r="Q668" s="37">
        <v>0.86250000000000004</v>
      </c>
      <c r="R668" s="38">
        <v>107.22606</v>
      </c>
      <c r="S668" s="39">
        <v>0</v>
      </c>
      <c r="T668" s="39">
        <v>107.22606</v>
      </c>
      <c r="U668" s="39">
        <v>92.482476750000018</v>
      </c>
      <c r="V668" s="40">
        <v>14.743583249999993</v>
      </c>
      <c r="W668" s="41">
        <f>IFERROR(Table1[[#This Row],[DC Capex (Inflated)]]/Table1[[#This Row],[Total capital cost Incl subsidies (Inflated)]],0)</f>
        <v>0.86250000000000016</v>
      </c>
      <c r="X668" s="42">
        <f>IFERROR(Table1[[#This Row],[Rates Loan (Inflated)]]/Table1[[#This Row],[Total capital cost Incl subsidies (Inflated)]],0)</f>
        <v>0.13749999999999993</v>
      </c>
      <c r="Y668" s="43">
        <f>IFERROR(Table1[[#This Row],[Subsidies (Uninflated)]]/Table1[[#This Row],[Total capital cost Incl subsidies (Inflated)]],0)</f>
        <v>0</v>
      </c>
      <c r="Z668" s="10"/>
    </row>
    <row r="669" spans="1:26" ht="23.25" x14ac:dyDescent="0.35">
      <c r="A669" s="32" t="s">
        <v>936</v>
      </c>
      <c r="B669" s="56" t="s">
        <v>937</v>
      </c>
      <c r="C669" s="53" t="s">
        <v>43</v>
      </c>
      <c r="D669" s="65" t="s">
        <v>36</v>
      </c>
      <c r="E669" s="65" t="s">
        <v>20</v>
      </c>
      <c r="F669" s="60" t="s">
        <v>96</v>
      </c>
      <c r="G669" s="70">
        <v>0.6</v>
      </c>
      <c r="H669" s="34">
        <v>2006</v>
      </c>
      <c r="I669" s="33">
        <v>2007</v>
      </c>
      <c r="J669" s="65">
        <v>2031</v>
      </c>
      <c r="K669" s="35">
        <v>30</v>
      </c>
      <c r="L669" s="32">
        <v>0</v>
      </c>
      <c r="M669" s="32">
        <v>0.90500000000000003</v>
      </c>
      <c r="N669" s="32">
        <v>0.05</v>
      </c>
      <c r="O669" s="32">
        <v>4.4999999999999929E-2</v>
      </c>
      <c r="P669" s="36">
        <v>0.125</v>
      </c>
      <c r="Q669" s="37">
        <v>8.5000000000000006E-2</v>
      </c>
      <c r="R669" s="38">
        <v>1.2892769999999998</v>
      </c>
      <c r="S669" s="39">
        <v>0</v>
      </c>
      <c r="T669" s="39">
        <v>1.2892769999999998</v>
      </c>
      <c r="U669" s="39">
        <v>0.109588545</v>
      </c>
      <c r="V669" s="40">
        <v>1.1796884549999997</v>
      </c>
      <c r="W669" s="41">
        <f>IFERROR(Table1[[#This Row],[DC Capex (Inflated)]]/Table1[[#This Row],[Total capital cost Incl subsidies (Inflated)]],0)</f>
        <v>8.5000000000000006E-2</v>
      </c>
      <c r="X669" s="42">
        <f>IFERROR(Table1[[#This Row],[Rates Loan (Inflated)]]/Table1[[#This Row],[Total capital cost Incl subsidies (Inflated)]],0)</f>
        <v>0.91499999999999992</v>
      </c>
      <c r="Y669" s="43">
        <f>IFERROR(Table1[[#This Row],[Subsidies (Uninflated)]]/Table1[[#This Row],[Total capital cost Incl subsidies (Inflated)]],0)</f>
        <v>0</v>
      </c>
      <c r="Z669" s="10"/>
    </row>
    <row r="670" spans="1:26" ht="46.5" x14ac:dyDescent="0.35">
      <c r="A670" s="32" t="s">
        <v>987</v>
      </c>
      <c r="B670" s="56" t="s">
        <v>988</v>
      </c>
      <c r="C670" s="53" t="s">
        <v>52</v>
      </c>
      <c r="D670" s="65" t="s">
        <v>36</v>
      </c>
      <c r="E670" s="65" t="s">
        <v>20</v>
      </c>
      <c r="F670" s="60" t="s">
        <v>96</v>
      </c>
      <c r="G670" s="70">
        <v>1</v>
      </c>
      <c r="H670" s="34">
        <v>2006</v>
      </c>
      <c r="I670" s="33">
        <v>2006</v>
      </c>
      <c r="J670" s="65">
        <v>2031</v>
      </c>
      <c r="K670" s="35">
        <v>30</v>
      </c>
      <c r="L670" s="32">
        <v>0</v>
      </c>
      <c r="M670" s="32">
        <v>0.1</v>
      </c>
      <c r="N670" s="32">
        <v>0</v>
      </c>
      <c r="O670" s="32">
        <v>0.9</v>
      </c>
      <c r="P670" s="36">
        <v>0.125</v>
      </c>
      <c r="Q670" s="37">
        <v>0.51249999999999996</v>
      </c>
      <c r="R670" s="38">
        <v>97.115679999999998</v>
      </c>
      <c r="S670" s="39">
        <v>0</v>
      </c>
      <c r="T670" s="39">
        <v>97.115679999999998</v>
      </c>
      <c r="U670" s="39">
        <v>49.771785999999999</v>
      </c>
      <c r="V670" s="40">
        <v>47.343894000000006</v>
      </c>
      <c r="W670" s="41">
        <f>IFERROR(Table1[[#This Row],[DC Capex (Inflated)]]/Table1[[#This Row],[Total capital cost Incl subsidies (Inflated)]],0)</f>
        <v>0.51249999999999996</v>
      </c>
      <c r="X670" s="42">
        <f>IFERROR(Table1[[#This Row],[Rates Loan (Inflated)]]/Table1[[#This Row],[Total capital cost Incl subsidies (Inflated)]],0)</f>
        <v>0.4875000000000001</v>
      </c>
      <c r="Y670" s="43">
        <f>IFERROR(Table1[[#This Row],[Subsidies (Uninflated)]]/Table1[[#This Row],[Total capital cost Incl subsidies (Inflated)]],0)</f>
        <v>0</v>
      </c>
      <c r="Z670" s="10"/>
    </row>
    <row r="671" spans="1:26" ht="23.25" x14ac:dyDescent="0.35">
      <c r="A671" s="32" t="s">
        <v>922</v>
      </c>
      <c r="B671" s="56" t="s">
        <v>923</v>
      </c>
      <c r="C671" s="53" t="s">
        <v>43</v>
      </c>
      <c r="D671" s="65" t="s">
        <v>36</v>
      </c>
      <c r="E671" s="65" t="s">
        <v>20</v>
      </c>
      <c r="F671" s="60" t="s">
        <v>96</v>
      </c>
      <c r="G671" s="70">
        <v>0.6</v>
      </c>
      <c r="H671" s="34">
        <v>2006</v>
      </c>
      <c r="I671" s="33">
        <v>2006</v>
      </c>
      <c r="J671" s="65">
        <v>2031</v>
      </c>
      <c r="K671" s="35">
        <v>30</v>
      </c>
      <c r="L671" s="32">
        <v>0</v>
      </c>
      <c r="M671" s="32">
        <v>0.505</v>
      </c>
      <c r="N671" s="32">
        <v>0.05</v>
      </c>
      <c r="O671" s="32">
        <v>0.4449999999999999</v>
      </c>
      <c r="P671" s="36">
        <v>0.125</v>
      </c>
      <c r="Q671" s="37">
        <v>0.28499999999999998</v>
      </c>
      <c r="R671" s="38">
        <v>694.83322799999996</v>
      </c>
      <c r="S671" s="39">
        <v>0</v>
      </c>
      <c r="T671" s="39">
        <v>694.83322799999996</v>
      </c>
      <c r="U671" s="39">
        <v>198.02746997999998</v>
      </c>
      <c r="V671" s="40">
        <v>496.80575801999998</v>
      </c>
      <c r="W671" s="41">
        <f>IFERROR(Table1[[#This Row],[DC Capex (Inflated)]]/Table1[[#This Row],[Total capital cost Incl subsidies (Inflated)]],0)</f>
        <v>0.28499999999999998</v>
      </c>
      <c r="X671" s="42">
        <f>IFERROR(Table1[[#This Row],[Rates Loan (Inflated)]]/Table1[[#This Row],[Total capital cost Incl subsidies (Inflated)]],0)</f>
        <v>0.71499999999999997</v>
      </c>
      <c r="Y671" s="43">
        <f>IFERROR(Table1[[#This Row],[Subsidies (Uninflated)]]/Table1[[#This Row],[Total capital cost Incl subsidies (Inflated)]],0)</f>
        <v>0</v>
      </c>
      <c r="Z671" s="10"/>
    </row>
    <row r="672" spans="1:26" ht="23.25" x14ac:dyDescent="0.35">
      <c r="A672" s="32" t="s">
        <v>927</v>
      </c>
      <c r="B672" s="56" t="s">
        <v>928</v>
      </c>
      <c r="C672" s="53" t="s">
        <v>43</v>
      </c>
      <c r="D672" s="65" t="s">
        <v>36</v>
      </c>
      <c r="E672" s="65" t="s">
        <v>20</v>
      </c>
      <c r="F672" s="60" t="s">
        <v>96</v>
      </c>
      <c r="G672" s="70">
        <v>0.6</v>
      </c>
      <c r="H672" s="34">
        <v>2006</v>
      </c>
      <c r="I672" s="33">
        <v>2008</v>
      </c>
      <c r="J672" s="65">
        <v>2031</v>
      </c>
      <c r="K672" s="35">
        <v>30</v>
      </c>
      <c r="L672" s="32">
        <v>0</v>
      </c>
      <c r="M672" s="32">
        <v>0.505</v>
      </c>
      <c r="N672" s="32">
        <v>0.05</v>
      </c>
      <c r="O672" s="32">
        <v>0.4449999999999999</v>
      </c>
      <c r="P672" s="36">
        <v>0.125</v>
      </c>
      <c r="Q672" s="37">
        <v>0.28499999999999998</v>
      </c>
      <c r="R672" s="38">
        <v>116.85464999999999</v>
      </c>
      <c r="S672" s="39">
        <v>0</v>
      </c>
      <c r="T672" s="39">
        <v>116.85464999999999</v>
      </c>
      <c r="U672" s="39">
        <v>33.303575249999994</v>
      </c>
      <c r="V672" s="40">
        <v>83.551074749999998</v>
      </c>
      <c r="W672" s="41">
        <f>IFERROR(Table1[[#This Row],[DC Capex (Inflated)]]/Table1[[#This Row],[Total capital cost Incl subsidies (Inflated)]],0)</f>
        <v>0.28499999999999998</v>
      </c>
      <c r="X672" s="42">
        <f>IFERROR(Table1[[#This Row],[Rates Loan (Inflated)]]/Table1[[#This Row],[Total capital cost Incl subsidies (Inflated)]],0)</f>
        <v>0.71500000000000008</v>
      </c>
      <c r="Y672" s="43">
        <f>IFERROR(Table1[[#This Row],[Subsidies (Uninflated)]]/Table1[[#This Row],[Total capital cost Incl subsidies (Inflated)]],0)</f>
        <v>0</v>
      </c>
      <c r="Z672" s="10"/>
    </row>
    <row r="673" spans="1:26" ht="23.25" x14ac:dyDescent="0.35">
      <c r="A673" s="32" t="s">
        <v>978</v>
      </c>
      <c r="B673" s="56" t="s">
        <v>979</v>
      </c>
      <c r="C673" s="53" t="s">
        <v>49</v>
      </c>
      <c r="D673" s="65" t="s">
        <v>36</v>
      </c>
      <c r="E673" s="65" t="s">
        <v>20</v>
      </c>
      <c r="F673" s="60" t="s">
        <v>96</v>
      </c>
      <c r="G673" s="70">
        <v>1</v>
      </c>
      <c r="H673" s="34">
        <v>2006</v>
      </c>
      <c r="I673" s="33">
        <v>2005</v>
      </c>
      <c r="J673" s="65">
        <v>2031</v>
      </c>
      <c r="K673" s="35">
        <v>30</v>
      </c>
      <c r="L673" s="32">
        <v>0</v>
      </c>
      <c r="M673" s="32">
        <v>0.30499999999999999</v>
      </c>
      <c r="N673" s="32">
        <v>0.1</v>
      </c>
      <c r="O673" s="32">
        <v>0.59499999999999997</v>
      </c>
      <c r="P673" s="36">
        <v>0.125</v>
      </c>
      <c r="Q673" s="37">
        <v>0.36</v>
      </c>
      <c r="R673" s="38">
        <v>200.39524</v>
      </c>
      <c r="S673" s="39">
        <v>0</v>
      </c>
      <c r="T673" s="39">
        <v>200.39524</v>
      </c>
      <c r="U673" s="39">
        <v>72.142286399999989</v>
      </c>
      <c r="V673" s="40">
        <v>128.25295360000001</v>
      </c>
      <c r="W673" s="41">
        <f>IFERROR(Table1[[#This Row],[DC Capex (Inflated)]]/Table1[[#This Row],[Total capital cost Incl subsidies (Inflated)]],0)</f>
        <v>0.35999999999999993</v>
      </c>
      <c r="X673" s="42">
        <f>IFERROR(Table1[[#This Row],[Rates Loan (Inflated)]]/Table1[[#This Row],[Total capital cost Incl subsidies (Inflated)]],0)</f>
        <v>0.64</v>
      </c>
      <c r="Y673" s="43">
        <f>IFERROR(Table1[[#This Row],[Subsidies (Uninflated)]]/Table1[[#This Row],[Total capital cost Incl subsidies (Inflated)]],0)</f>
        <v>0</v>
      </c>
      <c r="Z673" s="10"/>
    </row>
    <row r="674" spans="1:26" ht="23.25" x14ac:dyDescent="0.35">
      <c r="A674" s="32" t="s">
        <v>980</v>
      </c>
      <c r="B674" s="56" t="s">
        <v>981</v>
      </c>
      <c r="C674" s="53" t="s">
        <v>49</v>
      </c>
      <c r="D674" s="65" t="s">
        <v>36</v>
      </c>
      <c r="E674" s="65" t="s">
        <v>20</v>
      </c>
      <c r="F674" s="60" t="s">
        <v>96</v>
      </c>
      <c r="G674" s="70">
        <v>1</v>
      </c>
      <c r="H674" s="34">
        <v>2006</v>
      </c>
      <c r="I674" s="33">
        <v>2004</v>
      </c>
      <c r="J674" s="65">
        <v>2031</v>
      </c>
      <c r="K674" s="35">
        <v>30</v>
      </c>
      <c r="L674" s="32">
        <v>0</v>
      </c>
      <c r="M674" s="32">
        <v>0.30499999999999999</v>
      </c>
      <c r="N674" s="32">
        <v>0.1</v>
      </c>
      <c r="O674" s="32">
        <v>0.59499999999999997</v>
      </c>
      <c r="P674" s="36">
        <v>0.38</v>
      </c>
      <c r="Q674" s="37">
        <v>0.48749999999999999</v>
      </c>
      <c r="R674" s="38">
        <v>40</v>
      </c>
      <c r="S674" s="39">
        <v>0</v>
      </c>
      <c r="T674" s="39">
        <v>40</v>
      </c>
      <c r="U674" s="39">
        <v>19.5</v>
      </c>
      <c r="V674" s="40">
        <v>20.5</v>
      </c>
      <c r="W674" s="41">
        <f>IFERROR(Table1[[#This Row],[DC Capex (Inflated)]]/Table1[[#This Row],[Total capital cost Incl subsidies (Inflated)]],0)</f>
        <v>0.48749999999999999</v>
      </c>
      <c r="X674" s="42">
        <f>IFERROR(Table1[[#This Row],[Rates Loan (Inflated)]]/Table1[[#This Row],[Total capital cost Incl subsidies (Inflated)]],0)</f>
        <v>0.51249999999999996</v>
      </c>
      <c r="Y674" s="43">
        <f>IFERROR(Table1[[#This Row],[Subsidies (Uninflated)]]/Table1[[#This Row],[Total capital cost Incl subsidies (Inflated)]],0)</f>
        <v>0</v>
      </c>
      <c r="Z674" s="10"/>
    </row>
    <row r="675" spans="1:26" ht="23.25" x14ac:dyDescent="0.35">
      <c r="A675" s="32" t="s">
        <v>946</v>
      </c>
      <c r="B675" s="56" t="s">
        <v>947</v>
      </c>
      <c r="C675" s="53" t="s">
        <v>43</v>
      </c>
      <c r="D675" s="65" t="s">
        <v>36</v>
      </c>
      <c r="E675" s="65" t="s">
        <v>20</v>
      </c>
      <c r="F675" s="60" t="s">
        <v>96</v>
      </c>
      <c r="G675" s="70">
        <v>0.6</v>
      </c>
      <c r="H675" s="34">
        <v>2006</v>
      </c>
      <c r="I675" s="33">
        <v>2011</v>
      </c>
      <c r="J675" s="65">
        <v>2031</v>
      </c>
      <c r="K675" s="35">
        <v>30</v>
      </c>
      <c r="L675" s="32">
        <v>0</v>
      </c>
      <c r="M675" s="32">
        <v>0.90500000000000003</v>
      </c>
      <c r="N675" s="32">
        <v>0.05</v>
      </c>
      <c r="O675" s="32">
        <v>4.4999999999999929E-2</v>
      </c>
      <c r="P675" s="36">
        <v>0.125</v>
      </c>
      <c r="Q675" s="37">
        <v>8.5000000000000006E-2</v>
      </c>
      <c r="R675" s="38">
        <v>35.300262000000004</v>
      </c>
      <c r="S675" s="39">
        <v>0</v>
      </c>
      <c r="T675" s="39">
        <v>35.300262000000004</v>
      </c>
      <c r="U675" s="39">
        <v>3.0005222700000003</v>
      </c>
      <c r="V675" s="40">
        <v>32.299739729999999</v>
      </c>
      <c r="W675" s="41">
        <f>IFERROR(Table1[[#This Row],[DC Capex (Inflated)]]/Table1[[#This Row],[Total capital cost Incl subsidies (Inflated)]],0)</f>
        <v>8.4999999999999992E-2</v>
      </c>
      <c r="X675" s="42">
        <f>IFERROR(Table1[[#This Row],[Rates Loan (Inflated)]]/Table1[[#This Row],[Total capital cost Incl subsidies (Inflated)]],0)</f>
        <v>0.91499999999999992</v>
      </c>
      <c r="Y675" s="43">
        <f>IFERROR(Table1[[#This Row],[Subsidies (Uninflated)]]/Table1[[#This Row],[Total capital cost Incl subsidies (Inflated)]],0)</f>
        <v>0</v>
      </c>
      <c r="Z675" s="10"/>
    </row>
    <row r="676" spans="1:26" ht="23.25" x14ac:dyDescent="0.35">
      <c r="A676" s="32" t="s">
        <v>753</v>
      </c>
      <c r="B676" s="56" t="s">
        <v>754</v>
      </c>
      <c r="C676" s="53" t="s">
        <v>49</v>
      </c>
      <c r="D676" s="65" t="s">
        <v>36</v>
      </c>
      <c r="E676" s="65" t="s">
        <v>20</v>
      </c>
      <c r="F676" s="60" t="s">
        <v>96</v>
      </c>
      <c r="G676" s="70">
        <v>1</v>
      </c>
      <c r="H676" s="34">
        <v>2006</v>
      </c>
      <c r="I676" s="33">
        <v>2004</v>
      </c>
      <c r="J676" s="65">
        <v>2031</v>
      </c>
      <c r="K676" s="35">
        <v>30</v>
      </c>
      <c r="L676" s="32">
        <v>0</v>
      </c>
      <c r="M676" s="32">
        <v>0.30499999999999999</v>
      </c>
      <c r="N676" s="32">
        <v>0.1</v>
      </c>
      <c r="O676" s="32">
        <v>0.59499999999999997</v>
      </c>
      <c r="P676" s="36">
        <v>0.875</v>
      </c>
      <c r="Q676" s="37">
        <v>0.73499999999999999</v>
      </c>
      <c r="R676" s="38">
        <v>1386.31152</v>
      </c>
      <c r="S676" s="39">
        <v>0</v>
      </c>
      <c r="T676" s="39">
        <v>1386.31152</v>
      </c>
      <c r="U676" s="39">
        <v>1018.9389672</v>
      </c>
      <c r="V676" s="40">
        <v>367.37255279999999</v>
      </c>
      <c r="W676" s="41">
        <f>IFERROR(Table1[[#This Row],[DC Capex (Inflated)]]/Table1[[#This Row],[Total capital cost Incl subsidies (Inflated)]],0)</f>
        <v>0.73499999999999999</v>
      </c>
      <c r="X676" s="42">
        <f>IFERROR(Table1[[#This Row],[Rates Loan (Inflated)]]/Table1[[#This Row],[Total capital cost Incl subsidies (Inflated)]],0)</f>
        <v>0.26500000000000001</v>
      </c>
      <c r="Y676" s="43">
        <f>IFERROR(Table1[[#This Row],[Subsidies (Uninflated)]]/Table1[[#This Row],[Total capital cost Incl subsidies (Inflated)]],0)</f>
        <v>0</v>
      </c>
      <c r="Z676" s="10"/>
    </row>
    <row r="677" spans="1:26" ht="23.25" x14ac:dyDescent="0.35">
      <c r="A677" s="32" t="s">
        <v>751</v>
      </c>
      <c r="B677" s="56" t="s">
        <v>752</v>
      </c>
      <c r="C677" s="53" t="s">
        <v>49</v>
      </c>
      <c r="D677" s="65" t="s">
        <v>36</v>
      </c>
      <c r="E677" s="65" t="s">
        <v>20</v>
      </c>
      <c r="F677" s="60" t="s">
        <v>96</v>
      </c>
      <c r="G677" s="70">
        <v>1</v>
      </c>
      <c r="H677" s="34">
        <v>2006</v>
      </c>
      <c r="I677" s="33">
        <v>2005</v>
      </c>
      <c r="J677" s="65">
        <v>2031</v>
      </c>
      <c r="K677" s="35">
        <v>30</v>
      </c>
      <c r="L677" s="32">
        <v>0</v>
      </c>
      <c r="M677" s="32">
        <v>0.30499999999999999</v>
      </c>
      <c r="N677" s="32">
        <v>0.1</v>
      </c>
      <c r="O677" s="32">
        <v>0.59499999999999997</v>
      </c>
      <c r="P677" s="36">
        <v>0.875</v>
      </c>
      <c r="Q677" s="37">
        <v>0.73499999999999999</v>
      </c>
      <c r="R677" s="38">
        <v>39.808889999999998</v>
      </c>
      <c r="S677" s="39">
        <v>0</v>
      </c>
      <c r="T677" s="39">
        <v>39.808889999999998</v>
      </c>
      <c r="U677" s="39">
        <v>29.259534149999997</v>
      </c>
      <c r="V677" s="40">
        <v>10.549355850000001</v>
      </c>
      <c r="W677" s="41">
        <f>IFERROR(Table1[[#This Row],[DC Capex (Inflated)]]/Table1[[#This Row],[Total capital cost Incl subsidies (Inflated)]],0)</f>
        <v>0.73499999999999999</v>
      </c>
      <c r="X677" s="42">
        <f>IFERROR(Table1[[#This Row],[Rates Loan (Inflated)]]/Table1[[#This Row],[Total capital cost Incl subsidies (Inflated)]],0)</f>
        <v>0.26500000000000007</v>
      </c>
      <c r="Y677" s="43">
        <f>IFERROR(Table1[[#This Row],[Subsidies (Uninflated)]]/Table1[[#This Row],[Total capital cost Incl subsidies (Inflated)]],0)</f>
        <v>0</v>
      </c>
      <c r="Z677" s="10"/>
    </row>
    <row r="678" spans="1:26" ht="23.25" x14ac:dyDescent="0.35">
      <c r="A678" s="32" t="s">
        <v>904</v>
      </c>
      <c r="B678" s="56" t="s">
        <v>905</v>
      </c>
      <c r="C678" s="53" t="s">
        <v>46</v>
      </c>
      <c r="D678" s="65" t="s">
        <v>36</v>
      </c>
      <c r="E678" s="65" t="s">
        <v>20</v>
      </c>
      <c r="F678" s="60" t="s">
        <v>96</v>
      </c>
      <c r="G678" s="70">
        <v>1</v>
      </c>
      <c r="H678" s="34">
        <v>2006</v>
      </c>
      <c r="I678" s="33">
        <v>2002</v>
      </c>
      <c r="J678" s="65">
        <v>2031</v>
      </c>
      <c r="K678" s="35">
        <v>30</v>
      </c>
      <c r="L678" s="32">
        <v>0</v>
      </c>
      <c r="M678" s="32">
        <v>0.30499999999999999</v>
      </c>
      <c r="N678" s="32">
        <v>0.05</v>
      </c>
      <c r="O678" s="32">
        <v>0.64500000000000002</v>
      </c>
      <c r="P678" s="36">
        <v>0.125</v>
      </c>
      <c r="Q678" s="37">
        <v>0.38500000000000001</v>
      </c>
      <c r="R678" s="38">
        <v>300</v>
      </c>
      <c r="S678" s="39">
        <v>0</v>
      </c>
      <c r="T678" s="39">
        <v>300</v>
      </c>
      <c r="U678" s="39">
        <v>115.5</v>
      </c>
      <c r="V678" s="40">
        <v>184.5</v>
      </c>
      <c r="W678" s="41">
        <f>IFERROR(Table1[[#This Row],[DC Capex (Inflated)]]/Table1[[#This Row],[Total capital cost Incl subsidies (Inflated)]],0)</f>
        <v>0.38500000000000001</v>
      </c>
      <c r="X678" s="42">
        <f>IFERROR(Table1[[#This Row],[Rates Loan (Inflated)]]/Table1[[#This Row],[Total capital cost Incl subsidies (Inflated)]],0)</f>
        <v>0.61499999999999999</v>
      </c>
      <c r="Y678" s="43">
        <f>IFERROR(Table1[[#This Row],[Subsidies (Uninflated)]]/Table1[[#This Row],[Total capital cost Incl subsidies (Inflated)]],0)</f>
        <v>0</v>
      </c>
      <c r="Z678" s="10"/>
    </row>
    <row r="679" spans="1:26" ht="23.25" x14ac:dyDescent="0.35">
      <c r="A679" s="32" t="s">
        <v>930</v>
      </c>
      <c r="B679" s="56" t="s">
        <v>931</v>
      </c>
      <c r="C679" s="53" t="s">
        <v>43</v>
      </c>
      <c r="D679" s="65" t="s">
        <v>36</v>
      </c>
      <c r="E679" s="65" t="s">
        <v>20</v>
      </c>
      <c r="F679" s="60" t="s">
        <v>96</v>
      </c>
      <c r="G679" s="70">
        <v>0.6</v>
      </c>
      <c r="H679" s="34">
        <v>2006</v>
      </c>
      <c r="I679" s="33">
        <v>2007</v>
      </c>
      <c r="J679" s="65">
        <v>2031</v>
      </c>
      <c r="K679" s="35">
        <v>30</v>
      </c>
      <c r="L679" s="32">
        <v>0</v>
      </c>
      <c r="M679" s="32">
        <v>0.90500000000000003</v>
      </c>
      <c r="N679" s="32">
        <v>0.05</v>
      </c>
      <c r="O679" s="32">
        <v>4.4999999999999929E-2</v>
      </c>
      <c r="P679" s="36">
        <v>0.125</v>
      </c>
      <c r="Q679" s="37">
        <v>8.5000000000000006E-2</v>
      </c>
      <c r="R679" s="38">
        <v>0.112413</v>
      </c>
      <c r="S679" s="39">
        <v>0</v>
      </c>
      <c r="T679" s="39">
        <v>0.112413</v>
      </c>
      <c r="U679" s="39">
        <v>9.5551050000000012E-3</v>
      </c>
      <c r="V679" s="40">
        <v>0.102857895</v>
      </c>
      <c r="W679" s="41">
        <f>IFERROR(Table1[[#This Row],[DC Capex (Inflated)]]/Table1[[#This Row],[Total capital cost Incl subsidies (Inflated)]],0)</f>
        <v>8.5000000000000006E-2</v>
      </c>
      <c r="X679" s="42">
        <f>IFERROR(Table1[[#This Row],[Rates Loan (Inflated)]]/Table1[[#This Row],[Total capital cost Incl subsidies (Inflated)]],0)</f>
        <v>0.91500000000000004</v>
      </c>
      <c r="Y679" s="43">
        <f>IFERROR(Table1[[#This Row],[Subsidies (Uninflated)]]/Table1[[#This Row],[Total capital cost Incl subsidies (Inflated)]],0)</f>
        <v>0</v>
      </c>
      <c r="Z679" s="10"/>
    </row>
    <row r="680" spans="1:26" ht="23.25" x14ac:dyDescent="0.35">
      <c r="A680" s="32" t="s">
        <v>941</v>
      </c>
      <c r="B680" s="56" t="s">
        <v>942</v>
      </c>
      <c r="C680" s="53" t="s">
        <v>46</v>
      </c>
      <c r="D680" s="65" t="s">
        <v>36</v>
      </c>
      <c r="E680" s="65" t="s">
        <v>20</v>
      </c>
      <c r="F680" s="60" t="s">
        <v>96</v>
      </c>
      <c r="G680" s="70">
        <v>1</v>
      </c>
      <c r="H680" s="34">
        <v>2006</v>
      </c>
      <c r="I680" s="33">
        <v>2009</v>
      </c>
      <c r="J680" s="65">
        <v>2031</v>
      </c>
      <c r="K680" s="35">
        <v>30</v>
      </c>
      <c r="L680" s="32">
        <v>0</v>
      </c>
      <c r="M680" s="32">
        <v>0.1</v>
      </c>
      <c r="N680" s="32">
        <v>0.05</v>
      </c>
      <c r="O680" s="32">
        <v>0.85</v>
      </c>
      <c r="P680" s="36">
        <v>0.125</v>
      </c>
      <c r="Q680" s="37">
        <v>0.48749999999999999</v>
      </c>
      <c r="R680" s="38">
        <v>399.70675</v>
      </c>
      <c r="S680" s="39">
        <v>0</v>
      </c>
      <c r="T680" s="39">
        <v>399.70675</v>
      </c>
      <c r="U680" s="39">
        <v>194.85704062499997</v>
      </c>
      <c r="V680" s="40">
        <v>204.849709375</v>
      </c>
      <c r="W680" s="41">
        <f>IFERROR(Table1[[#This Row],[DC Capex (Inflated)]]/Table1[[#This Row],[Total capital cost Incl subsidies (Inflated)]],0)</f>
        <v>0.48749999999999993</v>
      </c>
      <c r="X680" s="42">
        <f>IFERROR(Table1[[#This Row],[Rates Loan (Inflated)]]/Table1[[#This Row],[Total capital cost Incl subsidies (Inflated)]],0)</f>
        <v>0.51249999999999996</v>
      </c>
      <c r="Y680" s="43">
        <f>IFERROR(Table1[[#This Row],[Subsidies (Uninflated)]]/Table1[[#This Row],[Total capital cost Incl subsidies (Inflated)]],0)</f>
        <v>0</v>
      </c>
      <c r="Z680" s="10"/>
    </row>
    <row r="681" spans="1:26" ht="23.25" x14ac:dyDescent="0.35">
      <c r="A681" s="32" t="s">
        <v>1847</v>
      </c>
      <c r="B681" s="56" t="s">
        <v>1767</v>
      </c>
      <c r="C681" s="53"/>
      <c r="D681" s="65" t="s">
        <v>36</v>
      </c>
      <c r="E681" s="65" t="s">
        <v>20</v>
      </c>
      <c r="F681" s="60" t="s">
        <v>96</v>
      </c>
      <c r="G681" s="70">
        <v>0.5</v>
      </c>
      <c r="H681" s="34">
        <v>2006</v>
      </c>
      <c r="I681" s="33">
        <v>2019</v>
      </c>
      <c r="J681" s="65">
        <v>2031</v>
      </c>
      <c r="K681" s="35">
        <v>30</v>
      </c>
      <c r="L681" s="32">
        <v>0</v>
      </c>
      <c r="M681" s="32">
        <v>0.30499999999999999</v>
      </c>
      <c r="N681" s="32">
        <v>0.02</v>
      </c>
      <c r="O681" s="32">
        <v>0.67500000000000004</v>
      </c>
      <c r="P681" s="36">
        <v>0.38</v>
      </c>
      <c r="Q681" s="37">
        <v>0.52750000000000008</v>
      </c>
      <c r="R681" s="38">
        <v>154.59040999999999</v>
      </c>
      <c r="S681" s="39">
        <v>0</v>
      </c>
      <c r="T681" s="39">
        <v>154.59040999999999</v>
      </c>
      <c r="U681" s="39">
        <v>81.546441275000006</v>
      </c>
      <c r="V681" s="40">
        <v>73.043968724999985</v>
      </c>
      <c r="W681" s="41">
        <f>IFERROR(Table1[[#This Row],[DC Capex (Inflated)]]/Table1[[#This Row],[Total capital cost Incl subsidies (Inflated)]],0)</f>
        <v>0.52750000000000008</v>
      </c>
      <c r="X681" s="42">
        <f>IFERROR(Table1[[#This Row],[Rates Loan (Inflated)]]/Table1[[#This Row],[Total capital cost Incl subsidies (Inflated)]],0)</f>
        <v>0.47249999999999992</v>
      </c>
      <c r="Y681" s="43">
        <f>IFERROR(Table1[[#This Row],[Subsidies (Uninflated)]]/Table1[[#This Row],[Total capital cost Incl subsidies (Inflated)]],0)</f>
        <v>0</v>
      </c>
      <c r="Z681" s="10"/>
    </row>
    <row r="682" spans="1:26" ht="23.25" x14ac:dyDescent="0.35">
      <c r="A682" s="32" t="s">
        <v>1896</v>
      </c>
      <c r="B682" s="56" t="s">
        <v>1777</v>
      </c>
      <c r="C682" s="53"/>
      <c r="D682" s="65" t="s">
        <v>36</v>
      </c>
      <c r="E682" s="65" t="s">
        <v>20</v>
      </c>
      <c r="F682" s="60" t="s">
        <v>96</v>
      </c>
      <c r="G682" s="70">
        <v>0.5</v>
      </c>
      <c r="H682" s="34">
        <v>2006</v>
      </c>
      <c r="I682" s="33">
        <v>2019</v>
      </c>
      <c r="J682" s="65">
        <v>2031</v>
      </c>
      <c r="K682" s="35">
        <v>30</v>
      </c>
      <c r="L682" s="32">
        <v>0.05</v>
      </c>
      <c r="M682" s="32">
        <v>0.90500000000000003</v>
      </c>
      <c r="N682" s="32">
        <v>0.02</v>
      </c>
      <c r="O682" s="32">
        <v>2.5000000000000001E-2</v>
      </c>
      <c r="P682" s="36">
        <v>0.125</v>
      </c>
      <c r="Q682" s="37">
        <v>7.4999999999999997E-2</v>
      </c>
      <c r="R682" s="38">
        <v>2283.2264449999993</v>
      </c>
      <c r="S682" s="39">
        <v>1213.3135</v>
      </c>
      <c r="T682" s="39">
        <v>1069.9129449999998</v>
      </c>
      <c r="U682" s="39">
        <v>80.243470875</v>
      </c>
      <c r="V682" s="40">
        <v>989.66947412499997</v>
      </c>
      <c r="W682" s="41">
        <f>IFERROR(Table1[[#This Row],[DC Capex (Inflated)]]/Table1[[#This Row],[Total capital cost Incl subsidies (Inflated)]],0)</f>
        <v>3.5144771142049391E-2</v>
      </c>
      <c r="X682" s="42">
        <f>IFERROR(Table1[[#This Row],[Rates Loan (Inflated)]]/Table1[[#This Row],[Total capital cost Incl subsidies (Inflated)]],0)</f>
        <v>0.43345217741860914</v>
      </c>
      <c r="Y682" s="43">
        <f>IFERROR(Table1[[#This Row],[Subsidies (Uninflated)]]/Table1[[#This Row],[Total capital cost Incl subsidies (Inflated)]],0)</f>
        <v>0.53140305143934174</v>
      </c>
      <c r="Z682" s="10"/>
    </row>
    <row r="683" spans="1:26" ht="23.25" x14ac:dyDescent="0.35">
      <c r="A683" s="32" t="s">
        <v>1894</v>
      </c>
      <c r="B683" s="56" t="s">
        <v>1776</v>
      </c>
      <c r="C683" s="53"/>
      <c r="D683" s="65" t="s">
        <v>36</v>
      </c>
      <c r="E683" s="65" t="s">
        <v>20</v>
      </c>
      <c r="F683" s="60" t="s">
        <v>96</v>
      </c>
      <c r="G683" s="70">
        <v>0.5</v>
      </c>
      <c r="H683" s="34">
        <v>2006</v>
      </c>
      <c r="I683" s="33">
        <v>2019</v>
      </c>
      <c r="J683" s="65">
        <v>2031</v>
      </c>
      <c r="K683" s="35">
        <v>30</v>
      </c>
      <c r="L683" s="32">
        <v>9.5000000000000001E-2</v>
      </c>
      <c r="M683" s="32">
        <v>0.90500000000000003</v>
      </c>
      <c r="N683" s="32">
        <v>0</v>
      </c>
      <c r="O683" s="32">
        <v>0</v>
      </c>
      <c r="P683" s="36">
        <v>0.125</v>
      </c>
      <c r="Q683" s="37">
        <v>6.25E-2</v>
      </c>
      <c r="R683" s="38">
        <v>1465.95298</v>
      </c>
      <c r="S683" s="39">
        <v>773.50649999999996</v>
      </c>
      <c r="T683" s="39">
        <v>692.44648000000007</v>
      </c>
      <c r="U683" s="39">
        <v>43.277905000000004</v>
      </c>
      <c r="V683" s="40">
        <v>649.16857499999992</v>
      </c>
      <c r="W683" s="41">
        <f>IFERROR(Table1[[#This Row],[DC Capex (Inflated)]]/Table1[[#This Row],[Total capital cost Incl subsidies (Inflated)]],0)</f>
        <v>2.952202805304165E-2</v>
      </c>
      <c r="X683" s="42">
        <f>IFERROR(Table1[[#This Row],[Rates Loan (Inflated)]]/Table1[[#This Row],[Total capital cost Incl subsidies (Inflated)]],0)</f>
        <v>0.44283042079562462</v>
      </c>
      <c r="Y683" s="43">
        <f>IFERROR(Table1[[#This Row],[Subsidies (Uninflated)]]/Table1[[#This Row],[Total capital cost Incl subsidies (Inflated)]],0)</f>
        <v>0.52764755115133366</v>
      </c>
      <c r="Z683" s="10"/>
    </row>
    <row r="684" spans="1:26" ht="23.25" x14ac:dyDescent="0.35">
      <c r="A684" s="32" t="s">
        <v>1892</v>
      </c>
      <c r="B684" s="56" t="s">
        <v>1775</v>
      </c>
      <c r="C684" s="53"/>
      <c r="D684" s="65" t="s">
        <v>36</v>
      </c>
      <c r="E684" s="65" t="s">
        <v>20</v>
      </c>
      <c r="F684" s="60" t="s">
        <v>96</v>
      </c>
      <c r="G684" s="70">
        <v>0.4</v>
      </c>
      <c r="H684" s="34">
        <v>2006</v>
      </c>
      <c r="I684" s="33">
        <v>2019</v>
      </c>
      <c r="J684" s="65">
        <v>2031</v>
      </c>
      <c r="K684" s="35">
        <v>30</v>
      </c>
      <c r="L684" s="32">
        <v>0</v>
      </c>
      <c r="M684" s="32">
        <v>0.90500000000000003</v>
      </c>
      <c r="N684" s="32">
        <v>0</v>
      </c>
      <c r="O684" s="32">
        <v>9.4999999999999973E-2</v>
      </c>
      <c r="P684" s="36">
        <v>0.125</v>
      </c>
      <c r="Q684" s="37">
        <v>0.10999999999999999</v>
      </c>
      <c r="R684" s="38">
        <v>3.5999999999999997E-2</v>
      </c>
      <c r="S684" s="39">
        <v>0</v>
      </c>
      <c r="T684" s="39">
        <v>3.5999999999999997E-2</v>
      </c>
      <c r="U684" s="39">
        <v>3.9599999999999991E-3</v>
      </c>
      <c r="V684" s="40">
        <v>3.2039999999999999E-2</v>
      </c>
      <c r="W684" s="41">
        <f>IFERROR(Table1[[#This Row],[DC Capex (Inflated)]]/Table1[[#This Row],[Total capital cost Incl subsidies (Inflated)]],0)</f>
        <v>0.10999999999999999</v>
      </c>
      <c r="X684" s="42">
        <f>IFERROR(Table1[[#This Row],[Rates Loan (Inflated)]]/Table1[[#This Row],[Total capital cost Incl subsidies (Inflated)]],0)</f>
        <v>0.89</v>
      </c>
      <c r="Y684" s="43">
        <f>IFERROR(Table1[[#This Row],[Subsidies (Uninflated)]]/Table1[[#This Row],[Total capital cost Incl subsidies (Inflated)]],0)</f>
        <v>0</v>
      </c>
      <c r="Z684" s="10"/>
    </row>
    <row r="685" spans="1:26" ht="23.25" x14ac:dyDescent="0.35">
      <c r="A685" s="32" t="s">
        <v>1890</v>
      </c>
      <c r="B685" s="56" t="s">
        <v>1774</v>
      </c>
      <c r="C685" s="53"/>
      <c r="D685" s="65" t="s">
        <v>36</v>
      </c>
      <c r="E685" s="65" t="s">
        <v>20</v>
      </c>
      <c r="F685" s="60" t="s">
        <v>96</v>
      </c>
      <c r="G685" s="70">
        <v>0.2</v>
      </c>
      <c r="H685" s="34">
        <v>2006</v>
      </c>
      <c r="I685" s="33">
        <v>2019</v>
      </c>
      <c r="J685" s="65">
        <v>2031</v>
      </c>
      <c r="K685" s="35">
        <v>30</v>
      </c>
      <c r="L685" s="32">
        <v>0</v>
      </c>
      <c r="M685" s="32">
        <v>0.70499999999999996</v>
      </c>
      <c r="N685" s="32">
        <v>0</v>
      </c>
      <c r="O685" s="32">
        <v>0.29500000000000004</v>
      </c>
      <c r="P685" s="36">
        <v>0.125</v>
      </c>
      <c r="Q685" s="37">
        <v>0.21000000000000002</v>
      </c>
      <c r="R685" s="38">
        <v>351.35838799999999</v>
      </c>
      <c r="S685" s="39">
        <v>185.42880000000002</v>
      </c>
      <c r="T685" s="39">
        <v>165.929588</v>
      </c>
      <c r="U685" s="39">
        <v>34.845213479999998</v>
      </c>
      <c r="V685" s="40">
        <v>131.08437451999998</v>
      </c>
      <c r="W685" s="41">
        <f>IFERROR(Table1[[#This Row],[DC Capex (Inflated)]]/Table1[[#This Row],[Total capital cost Incl subsidies (Inflated)]],0)</f>
        <v>9.9172852193299563E-2</v>
      </c>
      <c r="X685" s="42">
        <f>IFERROR(Table1[[#This Row],[Rates Loan (Inflated)]]/Table1[[#This Row],[Total capital cost Incl subsidies (Inflated)]],0)</f>
        <v>0.37307882491765071</v>
      </c>
      <c r="Y685" s="43">
        <f>IFERROR(Table1[[#This Row],[Subsidies (Uninflated)]]/Table1[[#This Row],[Total capital cost Incl subsidies (Inflated)]],0)</f>
        <v>0.52774832288904971</v>
      </c>
      <c r="Z685" s="10"/>
    </row>
    <row r="686" spans="1:26" ht="23.25" x14ac:dyDescent="0.35">
      <c r="A686" s="32" t="s">
        <v>1900</v>
      </c>
      <c r="B686" s="56" t="s">
        <v>2581</v>
      </c>
      <c r="C686" s="53"/>
      <c r="D686" s="65" t="s">
        <v>36</v>
      </c>
      <c r="E686" s="65" t="s">
        <v>20</v>
      </c>
      <c r="F686" s="60" t="s">
        <v>96</v>
      </c>
      <c r="G686" s="70">
        <v>0.5</v>
      </c>
      <c r="H686" s="34">
        <v>2006</v>
      </c>
      <c r="I686" s="33">
        <v>2019</v>
      </c>
      <c r="J686" s="65">
        <v>2031</v>
      </c>
      <c r="K686" s="35">
        <v>30</v>
      </c>
      <c r="L686" s="32">
        <v>0.15</v>
      </c>
      <c r="M686" s="32">
        <v>0.505</v>
      </c>
      <c r="N686" s="32">
        <v>0.02</v>
      </c>
      <c r="O686" s="32">
        <v>0.32499999999999996</v>
      </c>
      <c r="P686" s="36">
        <v>0.125</v>
      </c>
      <c r="Q686" s="37">
        <v>0.22499999999999998</v>
      </c>
      <c r="R686" s="38">
        <v>14.805625000000001</v>
      </c>
      <c r="S686" s="39">
        <v>0</v>
      </c>
      <c r="T686" s="39">
        <v>14.805625000000001</v>
      </c>
      <c r="U686" s="39">
        <v>3.3312656249999999</v>
      </c>
      <c r="V686" s="40">
        <v>11.474359375000002</v>
      </c>
      <c r="W686" s="41">
        <f>IFERROR(Table1[[#This Row],[DC Capex (Inflated)]]/Table1[[#This Row],[Total capital cost Incl subsidies (Inflated)]],0)</f>
        <v>0.22499999999999998</v>
      </c>
      <c r="X686" s="42">
        <f>IFERROR(Table1[[#This Row],[Rates Loan (Inflated)]]/Table1[[#This Row],[Total capital cost Incl subsidies (Inflated)]],0)</f>
        <v>0.77500000000000013</v>
      </c>
      <c r="Y686" s="43">
        <f>IFERROR(Table1[[#This Row],[Subsidies (Uninflated)]]/Table1[[#This Row],[Total capital cost Incl subsidies (Inflated)]],0)</f>
        <v>0</v>
      </c>
      <c r="Z686" s="10"/>
    </row>
    <row r="687" spans="1:26" ht="23.25" x14ac:dyDescent="0.35">
      <c r="A687" s="32" t="s">
        <v>1898</v>
      </c>
      <c r="B687" s="56" t="s">
        <v>2582</v>
      </c>
      <c r="C687" s="53"/>
      <c r="D687" s="65" t="s">
        <v>36</v>
      </c>
      <c r="E687" s="65" t="s">
        <v>20</v>
      </c>
      <c r="F687" s="60" t="s">
        <v>96</v>
      </c>
      <c r="G687" s="70">
        <v>0.5</v>
      </c>
      <c r="H687" s="34">
        <v>2006</v>
      </c>
      <c r="I687" s="33">
        <v>2020</v>
      </c>
      <c r="J687" s="65">
        <v>2031</v>
      </c>
      <c r="K687" s="35">
        <v>30</v>
      </c>
      <c r="L687" s="32">
        <v>0.02</v>
      </c>
      <c r="M687" s="32">
        <v>0.505</v>
      </c>
      <c r="N687" s="32">
        <v>0.1</v>
      </c>
      <c r="O687" s="32">
        <v>0.375</v>
      </c>
      <c r="P687" s="36">
        <v>0.125</v>
      </c>
      <c r="Q687" s="37">
        <v>0.25</v>
      </c>
      <c r="R687" s="38">
        <v>33.795749999999998</v>
      </c>
      <c r="S687" s="39">
        <v>0</v>
      </c>
      <c r="T687" s="39">
        <v>33.795749999999998</v>
      </c>
      <c r="U687" s="39">
        <v>8.4489374999999995</v>
      </c>
      <c r="V687" s="40">
        <v>25.346812500000002</v>
      </c>
      <c r="W687" s="41">
        <f>IFERROR(Table1[[#This Row],[DC Capex (Inflated)]]/Table1[[#This Row],[Total capital cost Incl subsidies (Inflated)]],0)</f>
        <v>0.25</v>
      </c>
      <c r="X687" s="42">
        <f>IFERROR(Table1[[#This Row],[Rates Loan (Inflated)]]/Table1[[#This Row],[Total capital cost Incl subsidies (Inflated)]],0)</f>
        <v>0.75000000000000011</v>
      </c>
      <c r="Y687" s="43">
        <f>IFERROR(Table1[[#This Row],[Subsidies (Uninflated)]]/Table1[[#This Row],[Total capital cost Incl subsidies (Inflated)]],0)</f>
        <v>0</v>
      </c>
      <c r="Z687" s="10"/>
    </row>
    <row r="688" spans="1:26" ht="23.25" x14ac:dyDescent="0.35">
      <c r="A688" s="32" t="s">
        <v>1410</v>
      </c>
      <c r="B688" s="56" t="s">
        <v>1944</v>
      </c>
      <c r="C688" s="53"/>
      <c r="D688" s="65" t="s">
        <v>36</v>
      </c>
      <c r="E688" s="65" t="s">
        <v>20</v>
      </c>
      <c r="F688" s="60" t="s">
        <v>1255</v>
      </c>
      <c r="G688" s="70">
        <v>0.2</v>
      </c>
      <c r="H688" s="34">
        <v>2006</v>
      </c>
      <c r="I688" s="33">
        <v>2019</v>
      </c>
      <c r="J688" s="65">
        <v>2031</v>
      </c>
      <c r="K688" s="35">
        <v>30</v>
      </c>
      <c r="L688" s="32">
        <v>0</v>
      </c>
      <c r="M688" s="32">
        <v>0.90500000000000003</v>
      </c>
      <c r="N688" s="32">
        <v>0</v>
      </c>
      <c r="O688" s="32">
        <v>9.5000000000000001E-2</v>
      </c>
      <c r="P688" s="36">
        <v>0.125</v>
      </c>
      <c r="Q688" s="37">
        <v>0.11</v>
      </c>
      <c r="R688" s="38">
        <v>1630.952724</v>
      </c>
      <c r="S688" s="39">
        <v>558.08500000000004</v>
      </c>
      <c r="T688" s="39">
        <v>1072.867724</v>
      </c>
      <c r="U688" s="39">
        <v>118.01544963999999</v>
      </c>
      <c r="V688" s="40">
        <v>954.85227435999991</v>
      </c>
      <c r="W688" s="41">
        <f>IFERROR(Table1[[#This Row],[DC Capex (Inflated)]]/Table1[[#This Row],[Total capital cost Incl subsidies (Inflated)]],0)</f>
        <v>7.2359822515615721E-2</v>
      </c>
      <c r="X688" s="42">
        <f>IFERROR(Table1[[#This Row],[Rates Loan (Inflated)]]/Table1[[#This Row],[Total capital cost Incl subsidies (Inflated)]],0)</f>
        <v>0.58545674580816354</v>
      </c>
      <c r="Y688" s="43">
        <f>IFERROR(Table1[[#This Row],[Subsidies (Uninflated)]]/Table1[[#This Row],[Total capital cost Incl subsidies (Inflated)]],0)</f>
        <v>0.34218343167622073</v>
      </c>
      <c r="Z688" s="10"/>
    </row>
    <row r="689" spans="1:26" ht="23.25" x14ac:dyDescent="0.35">
      <c r="A689" s="32" t="s">
        <v>1412</v>
      </c>
      <c r="B689" s="56" t="s">
        <v>1951</v>
      </c>
      <c r="C689" s="53"/>
      <c r="D689" s="65" t="s">
        <v>36</v>
      </c>
      <c r="E689" s="65" t="s">
        <v>20</v>
      </c>
      <c r="F689" s="60" t="s">
        <v>1255</v>
      </c>
      <c r="G689" s="70">
        <v>0.2</v>
      </c>
      <c r="H689" s="34">
        <v>2006</v>
      </c>
      <c r="I689" s="33">
        <v>2019</v>
      </c>
      <c r="J689" s="65">
        <v>2031</v>
      </c>
      <c r="K689" s="35">
        <v>30</v>
      </c>
      <c r="L689" s="32">
        <v>0</v>
      </c>
      <c r="M689" s="32">
        <v>0.90500000000000003</v>
      </c>
      <c r="N689" s="32">
        <v>0.05</v>
      </c>
      <c r="O689" s="32">
        <v>4.4999999999999929E-2</v>
      </c>
      <c r="P689" s="36">
        <v>0.125</v>
      </c>
      <c r="Q689" s="37">
        <v>8.4999999999999964E-2</v>
      </c>
      <c r="R689" s="38">
        <v>1914.0128880000002</v>
      </c>
      <c r="S689" s="39">
        <v>1261.1969999999999</v>
      </c>
      <c r="T689" s="39">
        <v>652.81588799999997</v>
      </c>
      <c r="U689" s="39">
        <v>55.48935047999997</v>
      </c>
      <c r="V689" s="40">
        <v>597.32653751999987</v>
      </c>
      <c r="W689" s="41">
        <f>IFERROR(Table1[[#This Row],[DC Capex (Inflated)]]/Table1[[#This Row],[Total capital cost Incl subsidies (Inflated)]],0)</f>
        <v>2.8991105978383551E-2</v>
      </c>
      <c r="X689" s="42">
        <f>IFERROR(Table1[[#This Row],[Rates Loan (Inflated)]]/Table1[[#This Row],[Total capital cost Incl subsidies (Inflated)]],0)</f>
        <v>0.31208072906142303</v>
      </c>
      <c r="Y689" s="43">
        <f>IFERROR(Table1[[#This Row],[Subsidies (Uninflated)]]/Table1[[#This Row],[Total capital cost Incl subsidies (Inflated)]],0)</f>
        <v>0.65892816496019313</v>
      </c>
      <c r="Z689" s="10"/>
    </row>
    <row r="690" spans="1:26" ht="23.25" x14ac:dyDescent="0.35">
      <c r="A690" s="32" t="s">
        <v>1408</v>
      </c>
      <c r="B690" s="56" t="s">
        <v>1952</v>
      </c>
      <c r="C690" s="53"/>
      <c r="D690" s="65" t="s">
        <v>36</v>
      </c>
      <c r="E690" s="65" t="s">
        <v>20</v>
      </c>
      <c r="F690" s="60" t="s">
        <v>1255</v>
      </c>
      <c r="G690" s="70">
        <v>0.2</v>
      </c>
      <c r="H690" s="34">
        <v>2006</v>
      </c>
      <c r="I690" s="33">
        <v>2019</v>
      </c>
      <c r="J690" s="65">
        <v>2031</v>
      </c>
      <c r="K690" s="35">
        <v>30</v>
      </c>
      <c r="L690" s="32">
        <v>0</v>
      </c>
      <c r="M690" s="32">
        <v>0.90500000000000003</v>
      </c>
      <c r="N690" s="32">
        <v>0</v>
      </c>
      <c r="O690" s="32">
        <v>9.5000000000000001E-2</v>
      </c>
      <c r="P690" s="36">
        <v>0.125</v>
      </c>
      <c r="Q690" s="37">
        <v>0.11</v>
      </c>
      <c r="R690" s="38">
        <v>234.937602</v>
      </c>
      <c r="S690" s="39">
        <v>51.797000000000004</v>
      </c>
      <c r="T690" s="39">
        <v>183.14060199999997</v>
      </c>
      <c r="U690" s="39">
        <v>20.145466220000003</v>
      </c>
      <c r="V690" s="40">
        <v>162.99513578</v>
      </c>
      <c r="W690" s="41">
        <f>IFERROR(Table1[[#This Row],[DC Capex (Inflated)]]/Table1[[#This Row],[Total capital cost Incl subsidies (Inflated)]],0)</f>
        <v>8.5748156312585519E-2</v>
      </c>
      <c r="X690" s="42">
        <f>IFERROR(Table1[[#This Row],[Rates Loan (Inflated)]]/Table1[[#This Row],[Total capital cost Incl subsidies (Inflated)]],0)</f>
        <v>0.69378053743819179</v>
      </c>
      <c r="Y690" s="43">
        <f>IFERROR(Table1[[#This Row],[Subsidies (Uninflated)]]/Table1[[#This Row],[Total capital cost Incl subsidies (Inflated)]],0)</f>
        <v>0.22047130624922273</v>
      </c>
      <c r="Z690" s="10"/>
    </row>
    <row r="691" spans="1:26" ht="23.25" x14ac:dyDescent="0.35">
      <c r="A691" s="32" t="s">
        <v>1398</v>
      </c>
      <c r="B691" s="56" t="s">
        <v>1397</v>
      </c>
      <c r="C691" s="53" t="s">
        <v>1395</v>
      </c>
      <c r="D691" s="65" t="s">
        <v>36</v>
      </c>
      <c r="E691" s="65" t="s">
        <v>20</v>
      </c>
      <c r="F691" s="60" t="s">
        <v>1255</v>
      </c>
      <c r="G691" s="70">
        <v>0.25</v>
      </c>
      <c r="H691" s="34">
        <v>2006</v>
      </c>
      <c r="I691" s="33">
        <v>2021</v>
      </c>
      <c r="J691" s="65">
        <v>2031</v>
      </c>
      <c r="K691" s="35">
        <v>30</v>
      </c>
      <c r="L691" s="32">
        <v>0</v>
      </c>
      <c r="M691" s="32">
        <v>0.505</v>
      </c>
      <c r="N691" s="32">
        <v>0.02</v>
      </c>
      <c r="O691" s="32">
        <v>0.47499999999999998</v>
      </c>
      <c r="P691" s="36">
        <v>0.38</v>
      </c>
      <c r="Q691" s="37">
        <v>0.42749999999999999</v>
      </c>
      <c r="R691" s="38">
        <v>181.2870125</v>
      </c>
      <c r="S691" s="39">
        <v>92.894000000000005</v>
      </c>
      <c r="T691" s="39">
        <v>88.393012499999998</v>
      </c>
      <c r="U691" s="39">
        <v>37.788012843750003</v>
      </c>
      <c r="V691" s="40">
        <v>50.604999656250001</v>
      </c>
      <c r="W691" s="41">
        <f>IFERROR(Table1[[#This Row],[DC Capex (Inflated)]]/Table1[[#This Row],[Total capital cost Incl subsidies (Inflated)]],0)</f>
        <v>0.20844302260069514</v>
      </c>
      <c r="X691" s="42">
        <f>IFERROR(Table1[[#This Row],[Rates Loan (Inflated)]]/Table1[[#This Row],[Total capital cost Incl subsidies (Inflated)]],0)</f>
        <v>0.27914299517870866</v>
      </c>
      <c r="Y691" s="43">
        <f>IFERROR(Table1[[#This Row],[Subsidies (Uninflated)]]/Table1[[#This Row],[Total capital cost Incl subsidies (Inflated)]],0)</f>
        <v>0.5124139822205962</v>
      </c>
      <c r="Z691" s="10"/>
    </row>
    <row r="692" spans="1:26" ht="46.5" x14ac:dyDescent="0.35">
      <c r="A692" s="32" t="s">
        <v>1392</v>
      </c>
      <c r="B692" s="56" t="s">
        <v>1390</v>
      </c>
      <c r="C692" s="53" t="s">
        <v>1391</v>
      </c>
      <c r="D692" s="65" t="s">
        <v>36</v>
      </c>
      <c r="E692" s="65" t="s">
        <v>20</v>
      </c>
      <c r="F692" s="60" t="s">
        <v>1255</v>
      </c>
      <c r="G692" s="70">
        <v>0.25</v>
      </c>
      <c r="H692" s="34">
        <v>2006</v>
      </c>
      <c r="I692" s="33">
        <v>2021</v>
      </c>
      <c r="J692" s="65">
        <v>2031</v>
      </c>
      <c r="K692" s="35">
        <v>30</v>
      </c>
      <c r="L692" s="32">
        <v>0.02</v>
      </c>
      <c r="M692" s="32">
        <v>0.70500000000000007</v>
      </c>
      <c r="N692" s="32">
        <v>0.1</v>
      </c>
      <c r="O692" s="32">
        <v>0.17499999999999993</v>
      </c>
      <c r="P692" s="36">
        <v>0.38</v>
      </c>
      <c r="Q692" s="37">
        <v>0.27749999999999997</v>
      </c>
      <c r="R692" s="38">
        <v>0.34144000000000002</v>
      </c>
      <c r="S692" s="39">
        <v>0.18024999999999999</v>
      </c>
      <c r="T692" s="39">
        <v>0.16119000000000003</v>
      </c>
      <c r="U692" s="39">
        <v>4.4730224999999998E-2</v>
      </c>
      <c r="V692" s="40">
        <v>0.11645977500000004</v>
      </c>
      <c r="W692" s="41">
        <f>IFERROR(Table1[[#This Row],[DC Capex (Inflated)]]/Table1[[#This Row],[Total capital cost Incl subsidies (Inflated)]],0)</f>
        <v>0.13100464210402998</v>
      </c>
      <c r="X692" s="42">
        <f>IFERROR(Table1[[#This Row],[Rates Loan (Inflated)]]/Table1[[#This Row],[Total capital cost Incl subsidies (Inflated)]],0)</f>
        <v>0.34108415827085298</v>
      </c>
      <c r="Y692" s="43">
        <f>IFERROR(Table1[[#This Row],[Subsidies (Uninflated)]]/Table1[[#This Row],[Total capital cost Incl subsidies (Inflated)]],0)</f>
        <v>0.52791119962511712</v>
      </c>
      <c r="Z692" s="10"/>
    </row>
    <row r="693" spans="1:26" ht="46.5" x14ac:dyDescent="0.35">
      <c r="A693" s="32" t="s">
        <v>1424</v>
      </c>
      <c r="B693" s="56" t="s">
        <v>1423</v>
      </c>
      <c r="C693" s="53" t="s">
        <v>1418</v>
      </c>
      <c r="D693" s="65" t="s">
        <v>36</v>
      </c>
      <c r="E693" s="65" t="s">
        <v>20</v>
      </c>
      <c r="F693" s="60" t="s">
        <v>1255</v>
      </c>
      <c r="G693" s="70">
        <v>0.25</v>
      </c>
      <c r="H693" s="34">
        <v>2006</v>
      </c>
      <c r="I693" s="33">
        <v>2023</v>
      </c>
      <c r="J693" s="65">
        <v>2031</v>
      </c>
      <c r="K693" s="35">
        <v>30</v>
      </c>
      <c r="L693" s="32">
        <v>0</v>
      </c>
      <c r="M693" s="32">
        <v>0.505</v>
      </c>
      <c r="N693" s="32">
        <v>0.1</v>
      </c>
      <c r="O693" s="32">
        <v>0.39500000000000002</v>
      </c>
      <c r="P693" s="36">
        <v>0.38</v>
      </c>
      <c r="Q693" s="37">
        <v>0.38750000000000001</v>
      </c>
      <c r="R693" s="38">
        <v>127.71124999999999</v>
      </c>
      <c r="S693" s="39">
        <v>0</v>
      </c>
      <c r="T693" s="39">
        <v>127.71124999999999</v>
      </c>
      <c r="U693" s="39">
        <v>49.488109375000001</v>
      </c>
      <c r="V693" s="40">
        <v>78.223140624999999</v>
      </c>
      <c r="W693" s="41">
        <f>IFERROR(Table1[[#This Row],[DC Capex (Inflated)]]/Table1[[#This Row],[Total capital cost Incl subsidies (Inflated)]],0)</f>
        <v>0.38750000000000001</v>
      </c>
      <c r="X693" s="42">
        <f>IFERROR(Table1[[#This Row],[Rates Loan (Inflated)]]/Table1[[#This Row],[Total capital cost Incl subsidies (Inflated)]],0)</f>
        <v>0.61250000000000004</v>
      </c>
      <c r="Y693" s="43">
        <f>IFERROR(Table1[[#This Row],[Subsidies (Uninflated)]]/Table1[[#This Row],[Total capital cost Incl subsidies (Inflated)]],0)</f>
        <v>0</v>
      </c>
      <c r="Z693" s="10"/>
    </row>
    <row r="694" spans="1:26" ht="46.5" x14ac:dyDescent="0.35">
      <c r="A694" s="32" t="s">
        <v>2082</v>
      </c>
      <c r="B694" s="56" t="s">
        <v>2081</v>
      </c>
      <c r="C694" s="53" t="s">
        <v>1395</v>
      </c>
      <c r="D694" s="65" t="s">
        <v>36</v>
      </c>
      <c r="E694" s="65" t="s">
        <v>20</v>
      </c>
      <c r="F694" s="60" t="s">
        <v>1255</v>
      </c>
      <c r="G694" s="70">
        <v>0.25</v>
      </c>
      <c r="H694" s="34">
        <v>2006</v>
      </c>
      <c r="I694" s="33">
        <v>2025</v>
      </c>
      <c r="J694" s="65">
        <v>2034</v>
      </c>
      <c r="K694" s="35">
        <v>30</v>
      </c>
      <c r="L694" s="32">
        <v>0</v>
      </c>
      <c r="M694" s="32">
        <v>0.90500000000000003</v>
      </c>
      <c r="N694" s="32">
        <v>0</v>
      </c>
      <c r="O694" s="32">
        <v>9.4999999999999973E-2</v>
      </c>
      <c r="P694" s="36">
        <v>0.125</v>
      </c>
      <c r="Q694" s="37">
        <v>0.10999999999999999</v>
      </c>
      <c r="R694" s="38">
        <v>7114.4890682103487</v>
      </c>
      <c r="S694" s="39">
        <v>3493.5420877499996</v>
      </c>
      <c r="T694" s="39">
        <v>3620.9469804603491</v>
      </c>
      <c r="U694" s="39">
        <v>398.30416785063829</v>
      </c>
      <c r="V694" s="40">
        <v>3222.6428126097107</v>
      </c>
      <c r="W694" s="41">
        <f>IFERROR(Table1[[#This Row],[DC Capex (Inflated)]]/Table1[[#This Row],[Total capital cost Incl subsidies (Inflated)]],0)</f>
        <v>5.598492935077793E-2</v>
      </c>
      <c r="X694" s="42">
        <f>IFERROR(Table1[[#This Row],[Rates Loan (Inflated)]]/Table1[[#This Row],[Total capital cost Incl subsidies (Inflated)]],0)</f>
        <v>0.45296897383811247</v>
      </c>
      <c r="Y694" s="43">
        <f>IFERROR(Table1[[#This Row],[Subsidies (Uninflated)]]/Table1[[#This Row],[Total capital cost Incl subsidies (Inflated)]],0)</f>
        <v>0.49104609681110956</v>
      </c>
      <c r="Z694" s="10"/>
    </row>
    <row r="695" spans="1:26" ht="23.25" x14ac:dyDescent="0.35">
      <c r="A695" s="32" t="s">
        <v>2386</v>
      </c>
      <c r="B695" s="56" t="s">
        <v>1441</v>
      </c>
      <c r="C695" s="53" t="s">
        <v>1391</v>
      </c>
      <c r="D695" s="65" t="s">
        <v>36</v>
      </c>
      <c r="E695" s="65" t="s">
        <v>20</v>
      </c>
      <c r="F695" s="60" t="s">
        <v>1256</v>
      </c>
      <c r="G695" s="70">
        <v>0.25</v>
      </c>
      <c r="H695" s="34">
        <v>2006</v>
      </c>
      <c r="I695" s="33">
        <v>2021</v>
      </c>
      <c r="J695" s="65">
        <v>2031</v>
      </c>
      <c r="K695" s="35">
        <v>30</v>
      </c>
      <c r="L695" s="32">
        <v>0.02</v>
      </c>
      <c r="M695" s="32">
        <v>0.30499999999999999</v>
      </c>
      <c r="N695" s="32">
        <v>0.02</v>
      </c>
      <c r="O695" s="32">
        <v>0.65500000000000003</v>
      </c>
      <c r="P695" s="36">
        <v>0.875</v>
      </c>
      <c r="Q695" s="37">
        <v>0.76500000000000001</v>
      </c>
      <c r="R695" s="38">
        <v>159.62130249999998</v>
      </c>
      <c r="S695" s="39">
        <v>32.863500000000002</v>
      </c>
      <c r="T695" s="39">
        <v>126.75780249999997</v>
      </c>
      <c r="U695" s="39">
        <v>96.969718912499985</v>
      </c>
      <c r="V695" s="40">
        <v>29.788083587500008</v>
      </c>
      <c r="W695" s="41">
        <f>IFERROR(Table1[[#This Row],[DC Capex (Inflated)]]/Table1[[#This Row],[Total capital cost Incl subsidies (Inflated)]],0)</f>
        <v>0.60749860697634639</v>
      </c>
      <c r="X695" s="42">
        <f>IFERROR(Table1[[#This Row],[Rates Loan (Inflated)]]/Table1[[#This Row],[Total capital cost Incl subsidies (Inflated)]],0)</f>
        <v>0.18661721913652479</v>
      </c>
      <c r="Y695" s="43">
        <f>IFERROR(Table1[[#This Row],[Subsidies (Uninflated)]]/Table1[[#This Row],[Total capital cost Incl subsidies (Inflated)]],0)</f>
        <v>0.2058841738871289</v>
      </c>
      <c r="Z695" s="10"/>
    </row>
    <row r="696" spans="1:26" ht="23.25" x14ac:dyDescent="0.35">
      <c r="A696" s="32" t="s">
        <v>1910</v>
      </c>
      <c r="B696" s="56" t="s">
        <v>1909</v>
      </c>
      <c r="C696" s="53" t="s">
        <v>1395</v>
      </c>
      <c r="D696" s="65" t="s">
        <v>36</v>
      </c>
      <c r="E696" s="65" t="s">
        <v>20</v>
      </c>
      <c r="F696" s="60" t="s">
        <v>1256</v>
      </c>
      <c r="G696" s="70">
        <v>0.25</v>
      </c>
      <c r="H696" s="34">
        <v>2006</v>
      </c>
      <c r="I696" s="33">
        <v>2022</v>
      </c>
      <c r="J696" s="65">
        <v>2031</v>
      </c>
      <c r="K696" s="35">
        <v>30</v>
      </c>
      <c r="L696" s="32">
        <v>0.02</v>
      </c>
      <c r="M696" s="32">
        <v>0.505</v>
      </c>
      <c r="N696" s="32">
        <v>0.05</v>
      </c>
      <c r="O696" s="32">
        <v>0.42499999999999993</v>
      </c>
      <c r="P696" s="36">
        <v>0.125</v>
      </c>
      <c r="Q696" s="37">
        <v>0.27499999999999997</v>
      </c>
      <c r="R696" s="38">
        <v>787.5</v>
      </c>
      <c r="S696" s="39">
        <v>110</v>
      </c>
      <c r="T696" s="39">
        <v>677.5</v>
      </c>
      <c r="U696" s="39">
        <v>186.3125</v>
      </c>
      <c r="V696" s="40">
        <v>491.1875</v>
      </c>
      <c r="W696" s="41">
        <f>IFERROR(Table1[[#This Row],[DC Capex (Inflated)]]/Table1[[#This Row],[Total capital cost Incl subsidies (Inflated)]],0)</f>
        <v>0.2365873015873016</v>
      </c>
      <c r="X696" s="42">
        <f>IFERROR(Table1[[#This Row],[Rates Loan (Inflated)]]/Table1[[#This Row],[Total capital cost Incl subsidies (Inflated)]],0)</f>
        <v>0.62373015873015869</v>
      </c>
      <c r="Y696" s="43">
        <f>IFERROR(Table1[[#This Row],[Subsidies (Uninflated)]]/Table1[[#This Row],[Total capital cost Incl subsidies (Inflated)]],0)</f>
        <v>0.13968253968253969</v>
      </c>
      <c r="Z696" s="10"/>
    </row>
    <row r="697" spans="1:26" ht="23.25" x14ac:dyDescent="0.35">
      <c r="A697" s="32" t="s">
        <v>655</v>
      </c>
      <c r="B697" s="56" t="s">
        <v>656</v>
      </c>
      <c r="C697" s="53" t="s">
        <v>657</v>
      </c>
      <c r="D697" s="65" t="s">
        <v>36</v>
      </c>
      <c r="E697" s="65" t="s">
        <v>20</v>
      </c>
      <c r="F697" s="60" t="s">
        <v>93</v>
      </c>
      <c r="G697" s="70">
        <v>0.5</v>
      </c>
      <c r="H697" s="34">
        <v>2006</v>
      </c>
      <c r="I697" s="33">
        <v>2013</v>
      </c>
      <c r="J697" s="65">
        <v>2031</v>
      </c>
      <c r="K697" s="35">
        <v>30</v>
      </c>
      <c r="L697" s="32">
        <v>0</v>
      </c>
      <c r="M697" s="32">
        <v>0.1</v>
      </c>
      <c r="N697" s="32">
        <v>0.1</v>
      </c>
      <c r="O697" s="32">
        <v>0.8</v>
      </c>
      <c r="P697" s="36">
        <v>0.125</v>
      </c>
      <c r="Q697" s="37">
        <v>0.46250000000000002</v>
      </c>
      <c r="R697" s="38">
        <v>1686.3366800000001</v>
      </c>
      <c r="S697" s="39">
        <v>159.19386500000002</v>
      </c>
      <c r="T697" s="39">
        <v>1527.1428150000002</v>
      </c>
      <c r="U697" s="39">
        <v>706.30355193750006</v>
      </c>
      <c r="V697" s="40">
        <v>820.83926306249987</v>
      </c>
      <c r="W697" s="41">
        <f>IFERROR(Table1[[#This Row],[DC Capex (Inflated)]]/Table1[[#This Row],[Total capital cost Incl subsidies (Inflated)]],0)</f>
        <v>0.41883899005120379</v>
      </c>
      <c r="X697" s="42">
        <f>IFERROR(Table1[[#This Row],[Rates Loan (Inflated)]]/Table1[[#This Row],[Total capital cost Incl subsidies (Inflated)]],0)</f>
        <v>0.4867588262757232</v>
      </c>
      <c r="Y697" s="43">
        <f>IFERROR(Table1[[#This Row],[Subsidies (Uninflated)]]/Table1[[#This Row],[Total capital cost Incl subsidies (Inflated)]],0)</f>
        <v>9.4402183673072931E-2</v>
      </c>
      <c r="Z697" s="10"/>
    </row>
    <row r="698" spans="1:26" ht="23.25" x14ac:dyDescent="0.35">
      <c r="A698" s="32" t="s">
        <v>2398</v>
      </c>
      <c r="B698" s="56" t="s">
        <v>1448</v>
      </c>
      <c r="C698" s="53" t="s">
        <v>1428</v>
      </c>
      <c r="D698" s="65" t="s">
        <v>36</v>
      </c>
      <c r="E698" s="65" t="s">
        <v>20</v>
      </c>
      <c r="F698" s="60" t="s">
        <v>93</v>
      </c>
      <c r="G698" s="70">
        <v>0.5</v>
      </c>
      <c r="H698" s="34">
        <v>2006</v>
      </c>
      <c r="I698" s="33">
        <v>2021</v>
      </c>
      <c r="J698" s="65">
        <v>2034</v>
      </c>
      <c r="K698" s="35">
        <v>30</v>
      </c>
      <c r="L698" s="32">
        <v>0</v>
      </c>
      <c r="M698" s="32">
        <v>0.30499999999999999</v>
      </c>
      <c r="N698" s="32">
        <v>0.1</v>
      </c>
      <c r="O698" s="32">
        <v>0.59499999999999997</v>
      </c>
      <c r="P698" s="36">
        <v>0.63</v>
      </c>
      <c r="Q698" s="37">
        <v>0.61250000000000004</v>
      </c>
      <c r="R698" s="38">
        <v>1198.9948700000002</v>
      </c>
      <c r="S698" s="39">
        <v>632.75199999999995</v>
      </c>
      <c r="T698" s="39">
        <v>566.24287000000015</v>
      </c>
      <c r="U698" s="39">
        <v>346.82375787500013</v>
      </c>
      <c r="V698" s="40">
        <v>219.419112125</v>
      </c>
      <c r="W698" s="41">
        <f>IFERROR(Table1[[#This Row],[DC Capex (Inflated)]]/Table1[[#This Row],[Total capital cost Incl subsidies (Inflated)]],0)</f>
        <v>0.28926208656338959</v>
      </c>
      <c r="X698" s="42">
        <f>IFERROR(Table1[[#This Row],[Rates Loan (Inflated)]]/Table1[[#This Row],[Total capital cost Incl subsidies (Inflated)]],0)</f>
        <v>0.18300254456051171</v>
      </c>
      <c r="Y698" s="43">
        <f>IFERROR(Table1[[#This Row],[Subsidies (Uninflated)]]/Table1[[#This Row],[Total capital cost Incl subsidies (Inflated)]],0)</f>
        <v>0.52773536887609851</v>
      </c>
      <c r="Z698" s="10"/>
    </row>
    <row r="699" spans="1:26" ht="46.5" x14ac:dyDescent="0.35">
      <c r="A699" s="32" t="s">
        <v>2454</v>
      </c>
      <c r="B699" s="56" t="s">
        <v>1562</v>
      </c>
      <c r="C699" s="53" t="s">
        <v>1418</v>
      </c>
      <c r="D699" s="65" t="s">
        <v>36</v>
      </c>
      <c r="E699" s="65" t="s">
        <v>20</v>
      </c>
      <c r="F699" s="60" t="s">
        <v>93</v>
      </c>
      <c r="G699" s="70">
        <v>0.5</v>
      </c>
      <c r="H699" s="34">
        <v>2006</v>
      </c>
      <c r="I699" s="33">
        <v>2021</v>
      </c>
      <c r="J699" s="65">
        <v>2034</v>
      </c>
      <c r="K699" s="35">
        <v>30</v>
      </c>
      <c r="L699" s="32">
        <v>0</v>
      </c>
      <c r="M699" s="32">
        <v>0.30499999999999999</v>
      </c>
      <c r="N699" s="32">
        <v>0.1</v>
      </c>
      <c r="O699" s="32">
        <v>0.59500000000000008</v>
      </c>
      <c r="P699" s="36">
        <v>0.875</v>
      </c>
      <c r="Q699" s="37">
        <v>0.7350000000000001</v>
      </c>
      <c r="R699" s="38">
        <v>3081.6399422207564</v>
      </c>
      <c r="S699" s="39">
        <v>113.4975</v>
      </c>
      <c r="T699" s="39">
        <v>2968.142442220756</v>
      </c>
      <c r="U699" s="39">
        <v>2181.5846950322561</v>
      </c>
      <c r="V699" s="40">
        <v>786.55774718850012</v>
      </c>
      <c r="W699" s="41">
        <f>IFERROR(Table1[[#This Row],[DC Capex (Inflated)]]/Table1[[#This Row],[Total capital cost Incl subsidies (Inflated)]],0)</f>
        <v>0.70792978282210239</v>
      </c>
      <c r="X699" s="42">
        <f>IFERROR(Table1[[#This Row],[Rates Loan (Inflated)]]/Table1[[#This Row],[Total capital cost Incl subsidies (Inflated)]],0)</f>
        <v>0.25523998972497552</v>
      </c>
      <c r="Y699" s="43">
        <f>IFERROR(Table1[[#This Row],[Subsidies (Uninflated)]]/Table1[[#This Row],[Total capital cost Incl subsidies (Inflated)]],0)</f>
        <v>3.683022745292204E-2</v>
      </c>
      <c r="Z699" s="10"/>
    </row>
    <row r="700" spans="1:26" ht="46.5" x14ac:dyDescent="0.35">
      <c r="A700" s="32" t="s">
        <v>1271</v>
      </c>
      <c r="B700" s="56" t="s">
        <v>706</v>
      </c>
      <c r="C700" s="53" t="s">
        <v>674</v>
      </c>
      <c r="D700" s="65" t="s">
        <v>36</v>
      </c>
      <c r="E700" s="65" t="s">
        <v>20</v>
      </c>
      <c r="F700" s="60" t="s">
        <v>707</v>
      </c>
      <c r="G700" s="70">
        <v>0.6</v>
      </c>
      <c r="H700" s="34">
        <v>2006</v>
      </c>
      <c r="I700" s="33">
        <v>2015</v>
      </c>
      <c r="J700" s="65">
        <v>2031</v>
      </c>
      <c r="K700" s="35">
        <v>30</v>
      </c>
      <c r="L700" s="32">
        <v>0</v>
      </c>
      <c r="M700" s="32">
        <v>0.1</v>
      </c>
      <c r="N700" s="32">
        <v>0.1</v>
      </c>
      <c r="O700" s="32">
        <v>0.8</v>
      </c>
      <c r="P700" s="36">
        <v>0.875</v>
      </c>
      <c r="Q700" s="37">
        <v>0.83750000000000002</v>
      </c>
      <c r="R700" s="38">
        <v>1397.9345279999998</v>
      </c>
      <c r="S700" s="39">
        <v>40.235399999999998</v>
      </c>
      <c r="T700" s="39">
        <v>1357.6991279999997</v>
      </c>
      <c r="U700" s="39">
        <v>1137.0730196999998</v>
      </c>
      <c r="V700" s="40">
        <v>220.62610829999997</v>
      </c>
      <c r="W700" s="41">
        <f>IFERROR(Table1[[#This Row],[DC Capex (Inflated)]]/Table1[[#This Row],[Total capital cost Incl subsidies (Inflated)]],0)</f>
        <v>0.81339504599460044</v>
      </c>
      <c r="X700" s="42">
        <f>IFERROR(Table1[[#This Row],[Rates Loan (Inflated)]]/Table1[[#This Row],[Total capital cost Incl subsidies (Inflated)]],0)</f>
        <v>0.15782291937208665</v>
      </c>
      <c r="Y700" s="43">
        <f>IFERROR(Table1[[#This Row],[Subsidies (Uninflated)]]/Table1[[#This Row],[Total capital cost Incl subsidies (Inflated)]],0)</f>
        <v>2.8782034633312959E-2</v>
      </c>
      <c r="Z700" s="10"/>
    </row>
    <row r="701" spans="1:26" ht="46.5" x14ac:dyDescent="0.35">
      <c r="A701" s="32" t="s">
        <v>1188</v>
      </c>
      <c r="B701" s="56" t="s">
        <v>706</v>
      </c>
      <c r="C701" s="53" t="s">
        <v>47</v>
      </c>
      <c r="D701" s="65" t="s">
        <v>36</v>
      </c>
      <c r="E701" s="65" t="s">
        <v>20</v>
      </c>
      <c r="F701" s="60" t="s">
        <v>707</v>
      </c>
      <c r="G701" s="70">
        <v>1</v>
      </c>
      <c r="H701" s="34">
        <v>2006</v>
      </c>
      <c r="I701" s="33">
        <v>2016</v>
      </c>
      <c r="J701" s="65">
        <v>2031</v>
      </c>
      <c r="K701" s="35">
        <v>30</v>
      </c>
      <c r="L701" s="32">
        <v>0</v>
      </c>
      <c r="M701" s="32">
        <v>0.1</v>
      </c>
      <c r="N701" s="32">
        <v>0.1</v>
      </c>
      <c r="O701" s="32">
        <v>0.8</v>
      </c>
      <c r="P701" s="36">
        <v>0.875</v>
      </c>
      <c r="Q701" s="37">
        <v>0.83750000000000002</v>
      </c>
      <c r="R701" s="38">
        <v>66.467479999999995</v>
      </c>
      <c r="S701" s="39">
        <v>0</v>
      </c>
      <c r="T701" s="39">
        <v>66.467479999999995</v>
      </c>
      <c r="U701" s="39">
        <v>55.666514500000005</v>
      </c>
      <c r="V701" s="40">
        <v>10.800965499999998</v>
      </c>
      <c r="W701" s="41">
        <f>IFERROR(Table1[[#This Row],[DC Capex (Inflated)]]/Table1[[#This Row],[Total capital cost Incl subsidies (Inflated)]],0)</f>
        <v>0.83750000000000013</v>
      </c>
      <c r="X701" s="42">
        <f>IFERROR(Table1[[#This Row],[Rates Loan (Inflated)]]/Table1[[#This Row],[Total capital cost Incl subsidies (Inflated)]],0)</f>
        <v>0.16249999999999998</v>
      </c>
      <c r="Y701" s="43">
        <f>IFERROR(Table1[[#This Row],[Subsidies (Uninflated)]]/Table1[[#This Row],[Total capital cost Incl subsidies (Inflated)]],0)</f>
        <v>0</v>
      </c>
      <c r="Z701" s="10"/>
    </row>
    <row r="702" spans="1:26" ht="23.25" x14ac:dyDescent="0.35">
      <c r="A702" s="32" t="s">
        <v>2385</v>
      </c>
      <c r="B702" s="56" t="s">
        <v>1441</v>
      </c>
      <c r="C702" s="53" t="s">
        <v>1391</v>
      </c>
      <c r="D702" s="65" t="s">
        <v>36</v>
      </c>
      <c r="E702" s="65" t="s">
        <v>20</v>
      </c>
      <c r="F702" s="60" t="s">
        <v>707</v>
      </c>
      <c r="G702" s="70">
        <v>0.75</v>
      </c>
      <c r="H702" s="34">
        <v>2006</v>
      </c>
      <c r="I702" s="33">
        <v>2021</v>
      </c>
      <c r="J702" s="65">
        <v>2031</v>
      </c>
      <c r="K702" s="35">
        <v>30</v>
      </c>
      <c r="L702" s="32">
        <v>0.02</v>
      </c>
      <c r="M702" s="32">
        <v>0.30499999999999999</v>
      </c>
      <c r="N702" s="32">
        <v>0.02</v>
      </c>
      <c r="O702" s="32">
        <v>0.65500000000000003</v>
      </c>
      <c r="P702" s="36">
        <v>0.875</v>
      </c>
      <c r="Q702" s="37">
        <v>0.76500000000000001</v>
      </c>
      <c r="R702" s="38">
        <v>478.86390749999998</v>
      </c>
      <c r="S702" s="39">
        <v>98.590500000000006</v>
      </c>
      <c r="T702" s="39">
        <v>380.27340749999996</v>
      </c>
      <c r="U702" s="39">
        <v>290.90915673749998</v>
      </c>
      <c r="V702" s="40">
        <v>89.364250762500006</v>
      </c>
      <c r="W702" s="41">
        <f>IFERROR(Table1[[#This Row],[DC Capex (Inflated)]]/Table1[[#This Row],[Total capital cost Incl subsidies (Inflated)]],0)</f>
        <v>0.60749860697634639</v>
      </c>
      <c r="X702" s="42">
        <f>IFERROR(Table1[[#This Row],[Rates Loan (Inflated)]]/Table1[[#This Row],[Total capital cost Incl subsidies (Inflated)]],0)</f>
        <v>0.18661721913652474</v>
      </c>
      <c r="Y702" s="43">
        <f>IFERROR(Table1[[#This Row],[Subsidies (Uninflated)]]/Table1[[#This Row],[Total capital cost Incl subsidies (Inflated)]],0)</f>
        <v>0.2058841738871289</v>
      </c>
      <c r="Z702" s="10"/>
    </row>
    <row r="703" spans="1:26" ht="23.25" x14ac:dyDescent="0.35">
      <c r="A703" s="32" t="s">
        <v>2387</v>
      </c>
      <c r="B703" s="56" t="s">
        <v>1449</v>
      </c>
      <c r="C703" s="53" t="s">
        <v>1395</v>
      </c>
      <c r="D703" s="65" t="s">
        <v>36</v>
      </c>
      <c r="E703" s="65" t="s">
        <v>20</v>
      </c>
      <c r="F703" s="60" t="s">
        <v>707</v>
      </c>
      <c r="G703" s="70">
        <v>1</v>
      </c>
      <c r="H703" s="34">
        <v>2006</v>
      </c>
      <c r="I703" s="33">
        <v>2024</v>
      </c>
      <c r="J703" s="65">
        <v>2031</v>
      </c>
      <c r="K703" s="35">
        <v>30</v>
      </c>
      <c r="L703" s="32">
        <v>0</v>
      </c>
      <c r="M703" s="32">
        <v>0.30499999999999999</v>
      </c>
      <c r="N703" s="32">
        <v>0.05</v>
      </c>
      <c r="O703" s="32">
        <v>0.64500000000000002</v>
      </c>
      <c r="P703" s="36">
        <v>0.38</v>
      </c>
      <c r="Q703" s="37">
        <v>0.51249999999999996</v>
      </c>
      <c r="R703" s="38">
        <v>134.01599999999999</v>
      </c>
      <c r="S703" s="39">
        <v>51</v>
      </c>
      <c r="T703" s="39">
        <v>83.015999999999991</v>
      </c>
      <c r="U703" s="39">
        <v>42.545699999999982</v>
      </c>
      <c r="V703" s="40">
        <v>40.470300000000009</v>
      </c>
      <c r="W703" s="41">
        <f>IFERROR(Table1[[#This Row],[DC Capex (Inflated)]]/Table1[[#This Row],[Total capital cost Incl subsidies (Inflated)]],0)</f>
        <v>0.31746731733524342</v>
      </c>
      <c r="X703" s="42">
        <f>IFERROR(Table1[[#This Row],[Rates Loan (Inflated)]]/Table1[[#This Row],[Total capital cost Incl subsidies (Inflated)]],0)</f>
        <v>0.30198110673352446</v>
      </c>
      <c r="Y703" s="43">
        <f>IFERROR(Table1[[#This Row],[Subsidies (Uninflated)]]/Table1[[#This Row],[Total capital cost Incl subsidies (Inflated)]],0)</f>
        <v>0.38055157593123212</v>
      </c>
      <c r="Z703" s="10"/>
    </row>
    <row r="704" spans="1:26" ht="46.5" x14ac:dyDescent="0.35">
      <c r="A704" s="32" t="s">
        <v>2388</v>
      </c>
      <c r="B704" s="56" t="s">
        <v>2389</v>
      </c>
      <c r="C704" s="53" t="s">
        <v>1447</v>
      </c>
      <c r="D704" s="65" t="s">
        <v>36</v>
      </c>
      <c r="E704" s="65" t="s">
        <v>20</v>
      </c>
      <c r="F704" s="60" t="s">
        <v>707</v>
      </c>
      <c r="G704" s="70">
        <v>1</v>
      </c>
      <c r="H704" s="34">
        <v>2006</v>
      </c>
      <c r="I704" s="33">
        <v>2023</v>
      </c>
      <c r="J704" s="65">
        <v>2031</v>
      </c>
      <c r="K704" s="35">
        <v>30</v>
      </c>
      <c r="L704" s="32">
        <v>0</v>
      </c>
      <c r="M704" s="32">
        <v>0.1</v>
      </c>
      <c r="N704" s="32">
        <v>0.02</v>
      </c>
      <c r="O704" s="32">
        <v>0.88</v>
      </c>
      <c r="P704" s="36">
        <v>0.875</v>
      </c>
      <c r="Q704" s="37">
        <v>0.87749999999999995</v>
      </c>
      <c r="R704" s="38">
        <v>12.590809999999999</v>
      </c>
      <c r="S704" s="39">
        <v>0</v>
      </c>
      <c r="T704" s="39">
        <v>12.590809999999999</v>
      </c>
      <c r="U704" s="39">
        <v>11.048435774999998</v>
      </c>
      <c r="V704" s="40">
        <v>1.5423742250000014</v>
      </c>
      <c r="W704" s="41">
        <f>IFERROR(Table1[[#This Row],[DC Capex (Inflated)]]/Table1[[#This Row],[Total capital cost Incl subsidies (Inflated)]],0)</f>
        <v>0.87749999999999984</v>
      </c>
      <c r="X704" s="42">
        <f>IFERROR(Table1[[#This Row],[Rates Loan (Inflated)]]/Table1[[#This Row],[Total capital cost Incl subsidies (Inflated)]],0)</f>
        <v>0.12250000000000012</v>
      </c>
      <c r="Y704" s="43">
        <f>IFERROR(Table1[[#This Row],[Subsidies (Uninflated)]]/Table1[[#This Row],[Total capital cost Incl subsidies (Inflated)]],0)</f>
        <v>0</v>
      </c>
      <c r="Z704" s="10"/>
    </row>
    <row r="705" spans="1:26" ht="46.5" x14ac:dyDescent="0.35">
      <c r="A705" s="32" t="s">
        <v>1507</v>
      </c>
      <c r="B705" s="56" t="s">
        <v>1506</v>
      </c>
      <c r="C705" s="53" t="s">
        <v>1490</v>
      </c>
      <c r="D705" s="65" t="s">
        <v>36</v>
      </c>
      <c r="E705" s="65" t="s">
        <v>38</v>
      </c>
      <c r="F705" s="60" t="s">
        <v>707</v>
      </c>
      <c r="G705" s="70">
        <v>0.6</v>
      </c>
      <c r="H705" s="34">
        <v>2006</v>
      </c>
      <c r="I705" s="33">
        <v>2021</v>
      </c>
      <c r="J705" s="65">
        <v>2034</v>
      </c>
      <c r="K705" s="35">
        <v>30</v>
      </c>
      <c r="L705" s="32">
        <v>0</v>
      </c>
      <c r="M705" s="32">
        <v>0.1</v>
      </c>
      <c r="N705" s="32">
        <v>0.1</v>
      </c>
      <c r="O705" s="32">
        <v>0.8</v>
      </c>
      <c r="P705" s="36">
        <v>0.875</v>
      </c>
      <c r="Q705" s="37">
        <v>0.83750000000000002</v>
      </c>
      <c r="R705" s="38">
        <v>1539.4376820000002</v>
      </c>
      <c r="S705" s="39">
        <v>785.11379999999997</v>
      </c>
      <c r="T705" s="39">
        <v>754.32388200000025</v>
      </c>
      <c r="U705" s="39">
        <v>631.74625117500034</v>
      </c>
      <c r="V705" s="40">
        <v>122.57763082499994</v>
      </c>
      <c r="W705" s="41">
        <f>IFERROR(Table1[[#This Row],[DC Capex (Inflated)]]/Table1[[#This Row],[Total capital cost Incl subsidies (Inflated)]],0)</f>
        <v>0.41037468327672144</v>
      </c>
      <c r="X705" s="42">
        <f>IFERROR(Table1[[#This Row],[Rates Loan (Inflated)]]/Table1[[#This Row],[Total capital cost Incl subsidies (Inflated)]],0)</f>
        <v>7.9624938546229457E-2</v>
      </c>
      <c r="Y705" s="43">
        <f>IFERROR(Table1[[#This Row],[Subsidies (Uninflated)]]/Table1[[#This Row],[Total capital cost Incl subsidies (Inflated)]],0)</f>
        <v>0.51000037817704913</v>
      </c>
      <c r="Z705" s="10"/>
    </row>
    <row r="706" spans="1:26" ht="23.25" x14ac:dyDescent="0.35">
      <c r="A706" s="32" t="s">
        <v>2313</v>
      </c>
      <c r="B706" s="56" t="s">
        <v>1441</v>
      </c>
      <c r="C706" s="53" t="s">
        <v>1391</v>
      </c>
      <c r="D706" s="65" t="s">
        <v>36</v>
      </c>
      <c r="E706" s="65" t="s">
        <v>20</v>
      </c>
      <c r="F706" s="60" t="s">
        <v>707</v>
      </c>
      <c r="G706" s="70">
        <v>0.5</v>
      </c>
      <c r="H706" s="34">
        <v>2006</v>
      </c>
      <c r="I706" s="33">
        <v>2031</v>
      </c>
      <c r="J706" s="65">
        <v>2034</v>
      </c>
      <c r="K706" s="35">
        <v>30</v>
      </c>
      <c r="L706" s="32">
        <v>0.02</v>
      </c>
      <c r="M706" s="32">
        <v>0.1</v>
      </c>
      <c r="N706" s="32">
        <v>0.02</v>
      </c>
      <c r="O706" s="32">
        <v>0.86</v>
      </c>
      <c r="P706" s="36">
        <v>0.875</v>
      </c>
      <c r="Q706" s="37">
        <v>0.86749999999999994</v>
      </c>
      <c r="R706" s="38">
        <v>204.73495121058494</v>
      </c>
      <c r="S706" s="39">
        <v>0</v>
      </c>
      <c r="T706" s="39">
        <v>204.73495121058494</v>
      </c>
      <c r="U706" s="39">
        <v>177.60757017518242</v>
      </c>
      <c r="V706" s="40">
        <v>27.127381035402518</v>
      </c>
      <c r="W706" s="41">
        <f>IFERROR(Table1[[#This Row],[DC Capex (Inflated)]]/Table1[[#This Row],[Total capital cost Incl subsidies (Inflated)]],0)</f>
        <v>0.86749999999999994</v>
      </c>
      <c r="X706" s="42">
        <f>IFERROR(Table1[[#This Row],[Rates Loan (Inflated)]]/Table1[[#This Row],[Total capital cost Incl subsidies (Inflated)]],0)</f>
        <v>0.13250000000000006</v>
      </c>
      <c r="Y706" s="43">
        <f>IFERROR(Table1[[#This Row],[Subsidies (Uninflated)]]/Table1[[#This Row],[Total capital cost Incl subsidies (Inflated)]],0)</f>
        <v>0</v>
      </c>
      <c r="Z706" s="10"/>
    </row>
    <row r="707" spans="1:26" ht="23.25" x14ac:dyDescent="0.35">
      <c r="A707" s="32" t="s">
        <v>2262</v>
      </c>
      <c r="B707" s="56" t="s">
        <v>1449</v>
      </c>
      <c r="C707" s="53" t="s">
        <v>1395</v>
      </c>
      <c r="D707" s="65" t="s">
        <v>36</v>
      </c>
      <c r="E707" s="65" t="s">
        <v>20</v>
      </c>
      <c r="F707" s="60" t="s">
        <v>707</v>
      </c>
      <c r="G707" s="70">
        <v>1</v>
      </c>
      <c r="H707" s="34">
        <v>2006</v>
      </c>
      <c r="I707" s="33">
        <v>2031</v>
      </c>
      <c r="J707" s="65">
        <v>2034</v>
      </c>
      <c r="K707" s="35">
        <v>30</v>
      </c>
      <c r="L707" s="32">
        <v>0.02</v>
      </c>
      <c r="M707" s="32">
        <v>0.30499999999999999</v>
      </c>
      <c r="N707" s="32">
        <v>0.02</v>
      </c>
      <c r="O707" s="32">
        <v>0.65500000000000003</v>
      </c>
      <c r="P707" s="36">
        <v>0.875</v>
      </c>
      <c r="Q707" s="37">
        <v>0.76500000000000001</v>
      </c>
      <c r="R707" s="38">
        <v>1337.8953159136056</v>
      </c>
      <c r="S707" s="39">
        <v>0</v>
      </c>
      <c r="T707" s="39">
        <v>1337.8953159136056</v>
      </c>
      <c r="U707" s="39">
        <v>1023.4899166739084</v>
      </c>
      <c r="V707" s="40">
        <v>314.40539923969726</v>
      </c>
      <c r="W707" s="41">
        <f>IFERROR(Table1[[#This Row],[DC Capex (Inflated)]]/Table1[[#This Row],[Total capital cost Incl subsidies (Inflated)]],0)</f>
        <v>0.76500000000000012</v>
      </c>
      <c r="X707" s="42">
        <f>IFERROR(Table1[[#This Row],[Rates Loan (Inflated)]]/Table1[[#This Row],[Total capital cost Incl subsidies (Inflated)]],0)</f>
        <v>0.23499999999999996</v>
      </c>
      <c r="Y707" s="43">
        <f>IFERROR(Table1[[#This Row],[Subsidies (Uninflated)]]/Table1[[#This Row],[Total capital cost Incl subsidies (Inflated)]],0)</f>
        <v>0</v>
      </c>
      <c r="Z707" s="10"/>
    </row>
    <row r="708" spans="1:26" ht="46.5" x14ac:dyDescent="0.35">
      <c r="A708" s="32" t="s">
        <v>2308</v>
      </c>
      <c r="B708" s="56" t="s">
        <v>1518</v>
      </c>
      <c r="C708" s="53" t="s">
        <v>1447</v>
      </c>
      <c r="D708" s="65" t="s">
        <v>36</v>
      </c>
      <c r="E708" s="65" t="s">
        <v>20</v>
      </c>
      <c r="F708" s="60" t="s">
        <v>707</v>
      </c>
      <c r="G708" s="70">
        <v>1</v>
      </c>
      <c r="H708" s="34">
        <v>2006</v>
      </c>
      <c r="I708" s="33">
        <v>2027</v>
      </c>
      <c r="J708" s="65">
        <v>2034</v>
      </c>
      <c r="K708" s="35">
        <v>30</v>
      </c>
      <c r="L708" s="32">
        <v>0</v>
      </c>
      <c r="M708" s="32">
        <v>0.1</v>
      </c>
      <c r="N708" s="32">
        <v>0.02</v>
      </c>
      <c r="O708" s="32">
        <v>0.88</v>
      </c>
      <c r="P708" s="36">
        <v>0.875</v>
      </c>
      <c r="Q708" s="37">
        <v>0.87749999999999995</v>
      </c>
      <c r="R708" s="38">
        <v>360.451728</v>
      </c>
      <c r="S708" s="39">
        <v>0</v>
      </c>
      <c r="T708" s="39">
        <v>360.451728</v>
      </c>
      <c r="U708" s="39">
        <v>316.29639132</v>
      </c>
      <c r="V708" s="40">
        <v>44.155336680000005</v>
      </c>
      <c r="W708" s="41">
        <f>IFERROR(Table1[[#This Row],[DC Capex (Inflated)]]/Table1[[#This Row],[Total capital cost Incl subsidies (Inflated)]],0)</f>
        <v>0.87749999999999995</v>
      </c>
      <c r="X708" s="42">
        <f>IFERROR(Table1[[#This Row],[Rates Loan (Inflated)]]/Table1[[#This Row],[Total capital cost Incl subsidies (Inflated)]],0)</f>
        <v>0.12250000000000001</v>
      </c>
      <c r="Y708" s="43">
        <f>IFERROR(Table1[[#This Row],[Subsidies (Uninflated)]]/Table1[[#This Row],[Total capital cost Incl subsidies (Inflated)]],0)</f>
        <v>0</v>
      </c>
      <c r="Z708" s="10"/>
    </row>
    <row r="709" spans="1:26" ht="23.25" x14ac:dyDescent="0.35">
      <c r="A709" s="32" t="s">
        <v>2231</v>
      </c>
      <c r="B709" s="56" t="s">
        <v>2472</v>
      </c>
      <c r="C709" s="53" t="s">
        <v>1490</v>
      </c>
      <c r="D709" s="65" t="s">
        <v>36</v>
      </c>
      <c r="E709" s="65" t="s">
        <v>20</v>
      </c>
      <c r="F709" s="60" t="s">
        <v>707</v>
      </c>
      <c r="G709" s="70">
        <v>0.6</v>
      </c>
      <c r="H709" s="34">
        <v>2006</v>
      </c>
      <c r="I709" s="33">
        <v>2025</v>
      </c>
      <c r="J709" s="65">
        <v>2034</v>
      </c>
      <c r="K709" s="35">
        <v>30</v>
      </c>
      <c r="L709" s="32">
        <v>0</v>
      </c>
      <c r="M709" s="32">
        <v>0.1</v>
      </c>
      <c r="N709" s="32">
        <v>0.1</v>
      </c>
      <c r="O709" s="32">
        <v>0.8</v>
      </c>
      <c r="P709" s="36">
        <v>0.875</v>
      </c>
      <c r="Q709" s="37">
        <v>0.83750000000000002</v>
      </c>
      <c r="R709" s="38">
        <v>979.32999628800007</v>
      </c>
      <c r="S709" s="39">
        <v>0</v>
      </c>
      <c r="T709" s="39">
        <v>979.32999628800007</v>
      </c>
      <c r="U709" s="39">
        <v>820.18887189120005</v>
      </c>
      <c r="V709" s="40">
        <v>159.1411243968</v>
      </c>
      <c r="W709" s="41">
        <f>IFERROR(Table1[[#This Row],[DC Capex (Inflated)]]/Table1[[#This Row],[Total capital cost Incl subsidies (Inflated)]],0)</f>
        <v>0.83750000000000002</v>
      </c>
      <c r="X709" s="42">
        <f>IFERROR(Table1[[#This Row],[Rates Loan (Inflated)]]/Table1[[#This Row],[Total capital cost Incl subsidies (Inflated)]],0)</f>
        <v>0.16249999999999998</v>
      </c>
      <c r="Y709" s="43">
        <f>IFERROR(Table1[[#This Row],[Subsidies (Uninflated)]]/Table1[[#This Row],[Total capital cost Incl subsidies (Inflated)]],0)</f>
        <v>0</v>
      </c>
      <c r="Z709" s="10"/>
    </row>
    <row r="710" spans="1:26" ht="23.25" x14ac:dyDescent="0.35">
      <c r="A710" s="32" t="s">
        <v>1850</v>
      </c>
      <c r="B710" s="56" t="s">
        <v>2515</v>
      </c>
      <c r="C710" s="53"/>
      <c r="D710" s="65" t="s">
        <v>36</v>
      </c>
      <c r="E710" s="65" t="s">
        <v>38</v>
      </c>
      <c r="F710" s="60" t="s">
        <v>707</v>
      </c>
      <c r="G710" s="70">
        <v>0.5</v>
      </c>
      <c r="H710" s="34">
        <v>2006</v>
      </c>
      <c r="I710" s="33">
        <v>2019</v>
      </c>
      <c r="J710" s="65">
        <v>2031</v>
      </c>
      <c r="K710" s="35">
        <v>30</v>
      </c>
      <c r="L710" s="32">
        <v>0</v>
      </c>
      <c r="M710" s="32">
        <v>0.1</v>
      </c>
      <c r="N710" s="32">
        <v>0.05</v>
      </c>
      <c r="O710" s="32">
        <v>0.85</v>
      </c>
      <c r="P710" s="36">
        <v>0.88</v>
      </c>
      <c r="Q710" s="37">
        <v>0.86499999999999999</v>
      </c>
      <c r="R710" s="38">
        <v>2756.9949749999996</v>
      </c>
      <c r="S710" s="39">
        <v>1422.2139999999999</v>
      </c>
      <c r="T710" s="39">
        <v>1334.7809749999999</v>
      </c>
      <c r="U710" s="39">
        <v>1154.5855433749996</v>
      </c>
      <c r="V710" s="40">
        <v>180.19543162500011</v>
      </c>
      <c r="W710" s="41">
        <f>IFERROR(Table1[[#This Row],[DC Capex (Inflated)]]/Table1[[#This Row],[Total capital cost Incl subsidies (Inflated)]],0)</f>
        <v>0.4187840579488179</v>
      </c>
      <c r="X710" s="42">
        <f>IFERROR(Table1[[#This Row],[Rates Loan (Inflated)]]/Table1[[#This Row],[Total capital cost Incl subsidies (Inflated)]],0)</f>
        <v>6.5359361645191294E-2</v>
      </c>
      <c r="Y710" s="43">
        <f>IFERROR(Table1[[#This Row],[Subsidies (Uninflated)]]/Table1[[#This Row],[Total capital cost Incl subsidies (Inflated)]],0)</f>
        <v>0.51585658040599081</v>
      </c>
      <c r="Z710" s="10"/>
    </row>
    <row r="711" spans="1:26" ht="46.5" x14ac:dyDescent="0.35">
      <c r="A711" s="32" t="s">
        <v>1504</v>
      </c>
      <c r="B711" s="56" t="s">
        <v>2516</v>
      </c>
      <c r="C711" s="53"/>
      <c r="D711" s="65" t="s">
        <v>36</v>
      </c>
      <c r="E711" s="65" t="s">
        <v>38</v>
      </c>
      <c r="F711" s="60" t="s">
        <v>707</v>
      </c>
      <c r="G711" s="70">
        <v>0.6</v>
      </c>
      <c r="H711" s="34">
        <v>2006</v>
      </c>
      <c r="I711" s="33">
        <v>2019</v>
      </c>
      <c r="J711" s="65">
        <v>2031</v>
      </c>
      <c r="K711" s="35">
        <v>30</v>
      </c>
      <c r="L711" s="32">
        <v>0</v>
      </c>
      <c r="M711" s="32">
        <v>0.1</v>
      </c>
      <c r="N711" s="32">
        <v>0.05</v>
      </c>
      <c r="O711" s="32">
        <v>0.85</v>
      </c>
      <c r="P711" s="36">
        <v>0.88</v>
      </c>
      <c r="Q711" s="37">
        <v>0.86499999999999999</v>
      </c>
      <c r="R711" s="38">
        <v>763.19373599999994</v>
      </c>
      <c r="S711" s="39">
        <v>389.22900000000004</v>
      </c>
      <c r="T711" s="39">
        <v>373.96473599999996</v>
      </c>
      <c r="U711" s="39">
        <v>323.47949663999998</v>
      </c>
      <c r="V711" s="40">
        <v>50.485239359999966</v>
      </c>
      <c r="W711" s="41">
        <f>IFERROR(Table1[[#This Row],[DC Capex (Inflated)]]/Table1[[#This Row],[Total capital cost Incl subsidies (Inflated)]],0)</f>
        <v>0.42384977939598811</v>
      </c>
      <c r="X711" s="42">
        <f>IFERROR(Table1[[#This Row],[Rates Loan (Inflated)]]/Table1[[#This Row],[Total capital cost Incl subsidies (Inflated)]],0)</f>
        <v>6.6149965570472091E-2</v>
      </c>
      <c r="Y711" s="43">
        <f>IFERROR(Table1[[#This Row],[Subsidies (Uninflated)]]/Table1[[#This Row],[Total capital cost Incl subsidies (Inflated)]],0)</f>
        <v>0.51000025503353985</v>
      </c>
      <c r="Z711" s="10"/>
    </row>
    <row r="712" spans="1:26" ht="23.25" x14ac:dyDescent="0.35">
      <c r="A712" s="32" t="s">
        <v>1849</v>
      </c>
      <c r="B712" s="56" t="s">
        <v>2531</v>
      </c>
      <c r="C712" s="53"/>
      <c r="D712" s="65" t="s">
        <v>36</v>
      </c>
      <c r="E712" s="65" t="s">
        <v>20</v>
      </c>
      <c r="F712" s="60" t="s">
        <v>707</v>
      </c>
      <c r="G712" s="70">
        <v>1</v>
      </c>
      <c r="H712" s="34">
        <v>2006</v>
      </c>
      <c r="I712" s="33">
        <v>2019</v>
      </c>
      <c r="J712" s="65">
        <v>2031</v>
      </c>
      <c r="K712" s="35">
        <v>30</v>
      </c>
      <c r="L712" s="32">
        <v>0</v>
      </c>
      <c r="M712" s="32">
        <v>0.30499999999999999</v>
      </c>
      <c r="N712" s="32">
        <v>0.02</v>
      </c>
      <c r="O712" s="32">
        <v>0.67500000000000004</v>
      </c>
      <c r="P712" s="36">
        <v>0.38</v>
      </c>
      <c r="Q712" s="37">
        <v>0.52750000000000008</v>
      </c>
      <c r="R712" s="38">
        <v>925.24706999999989</v>
      </c>
      <c r="S712" s="39">
        <v>488.29700000000003</v>
      </c>
      <c r="T712" s="39">
        <v>436.95006999999987</v>
      </c>
      <c r="U712" s="39">
        <v>230.49116192499997</v>
      </c>
      <c r="V712" s="40">
        <v>206.4589080749999</v>
      </c>
      <c r="W712" s="41">
        <f>IFERROR(Table1[[#This Row],[DC Capex (Inflated)]]/Table1[[#This Row],[Total capital cost Incl subsidies (Inflated)]],0)</f>
        <v>0.24911309573236476</v>
      </c>
      <c r="X712" s="42">
        <f>IFERROR(Table1[[#This Row],[Rates Loan (Inflated)]]/Table1[[#This Row],[Total capital cost Incl subsidies (Inflated)]],0)</f>
        <v>0.22313921845221291</v>
      </c>
      <c r="Y712" s="43">
        <f>IFERROR(Table1[[#This Row],[Subsidies (Uninflated)]]/Table1[[#This Row],[Total capital cost Incl subsidies (Inflated)]],0)</f>
        <v>0.52774768581542231</v>
      </c>
      <c r="Z712" s="10"/>
    </row>
    <row r="713" spans="1:26" ht="46.5" x14ac:dyDescent="0.35">
      <c r="A713" s="32" t="s">
        <v>1191</v>
      </c>
      <c r="B713" s="56" t="s">
        <v>1190</v>
      </c>
      <c r="C713" s="53" t="s">
        <v>657</v>
      </c>
      <c r="D713" s="65" t="s">
        <v>36</v>
      </c>
      <c r="E713" s="65" t="s">
        <v>20</v>
      </c>
      <c r="F713" s="60" t="s">
        <v>1192</v>
      </c>
      <c r="G713" s="70">
        <v>0.5</v>
      </c>
      <c r="H713" s="34">
        <v>2006</v>
      </c>
      <c r="I713" s="33">
        <v>2018</v>
      </c>
      <c r="J713" s="65">
        <v>2031</v>
      </c>
      <c r="K713" s="35">
        <v>30</v>
      </c>
      <c r="L713" s="32">
        <v>0</v>
      </c>
      <c r="M713" s="32">
        <v>0.1</v>
      </c>
      <c r="N713" s="32">
        <v>0.1</v>
      </c>
      <c r="O713" s="32">
        <v>0.8</v>
      </c>
      <c r="P713" s="36">
        <v>0.125</v>
      </c>
      <c r="Q713" s="37">
        <v>0.46250000000000002</v>
      </c>
      <c r="R713" s="38">
        <v>90.135565</v>
      </c>
      <c r="S713" s="39">
        <v>0</v>
      </c>
      <c r="T713" s="39">
        <v>90.135565</v>
      </c>
      <c r="U713" s="39">
        <v>41.687698812500003</v>
      </c>
      <c r="V713" s="40">
        <v>48.447866187499997</v>
      </c>
      <c r="W713" s="41">
        <f>IFERROR(Table1[[#This Row],[DC Capex (Inflated)]]/Table1[[#This Row],[Total capital cost Incl subsidies (Inflated)]],0)</f>
        <v>0.46250000000000002</v>
      </c>
      <c r="X713" s="42">
        <f>IFERROR(Table1[[#This Row],[Rates Loan (Inflated)]]/Table1[[#This Row],[Total capital cost Incl subsidies (Inflated)]],0)</f>
        <v>0.53749999999999998</v>
      </c>
      <c r="Y713" s="43">
        <f>IFERROR(Table1[[#This Row],[Subsidies (Uninflated)]]/Table1[[#This Row],[Total capital cost Incl subsidies (Inflated)]],0)</f>
        <v>0</v>
      </c>
      <c r="Z713" s="10"/>
    </row>
    <row r="714" spans="1:26" ht="46.5" x14ac:dyDescent="0.35">
      <c r="A714" s="32" t="s">
        <v>1532</v>
      </c>
      <c r="B714" s="56" t="s">
        <v>1533</v>
      </c>
      <c r="C714" s="53" t="s">
        <v>1447</v>
      </c>
      <c r="D714" s="65" t="s">
        <v>36</v>
      </c>
      <c r="E714" s="65" t="s">
        <v>20</v>
      </c>
      <c r="F714" s="60" t="s">
        <v>1192</v>
      </c>
      <c r="G714" s="70">
        <v>1</v>
      </c>
      <c r="H714" s="34">
        <v>2006</v>
      </c>
      <c r="I714" s="33">
        <v>2021</v>
      </c>
      <c r="J714" s="65">
        <v>2031</v>
      </c>
      <c r="K714" s="35">
        <v>30</v>
      </c>
      <c r="L714" s="32">
        <v>0</v>
      </c>
      <c r="M714" s="32">
        <v>0.1</v>
      </c>
      <c r="N714" s="32">
        <v>0.02</v>
      </c>
      <c r="O714" s="32">
        <v>0.88</v>
      </c>
      <c r="P714" s="36">
        <v>0.875</v>
      </c>
      <c r="Q714" s="37">
        <v>0.87749999999999995</v>
      </c>
      <c r="R714" s="38">
        <v>3172.3075200000003</v>
      </c>
      <c r="S714" s="39">
        <v>1222.0609999999999</v>
      </c>
      <c r="T714" s="39">
        <v>1950.2465200000001</v>
      </c>
      <c r="U714" s="39">
        <v>1711.3413213000006</v>
      </c>
      <c r="V714" s="40">
        <v>238.90519870000023</v>
      </c>
      <c r="W714" s="41">
        <f>IFERROR(Table1[[#This Row],[DC Capex (Inflated)]]/Table1[[#This Row],[Total capital cost Incl subsidies (Inflated)]],0)</f>
        <v>0.53946261846014232</v>
      </c>
      <c r="X714" s="42">
        <f>IFERROR(Table1[[#This Row],[Rates Loan (Inflated)]]/Table1[[#This Row],[Total capital cost Incl subsidies (Inflated)]],0)</f>
        <v>7.5309596309250687E-2</v>
      </c>
      <c r="Y714" s="43">
        <f>IFERROR(Table1[[#This Row],[Subsidies (Uninflated)]]/Table1[[#This Row],[Total capital cost Incl subsidies (Inflated)]],0)</f>
        <v>0.38522778523060708</v>
      </c>
      <c r="Z714" s="10"/>
    </row>
    <row r="715" spans="1:26" ht="23.25" x14ac:dyDescent="0.35">
      <c r="A715" s="32" t="s">
        <v>1563</v>
      </c>
      <c r="B715" s="56" t="s">
        <v>1932</v>
      </c>
      <c r="C715" s="53"/>
      <c r="D715" s="65" t="s">
        <v>36</v>
      </c>
      <c r="E715" s="65" t="s">
        <v>20</v>
      </c>
      <c r="F715" s="60" t="s">
        <v>1192</v>
      </c>
      <c r="G715" s="70">
        <v>0.5</v>
      </c>
      <c r="H715" s="34">
        <v>2006</v>
      </c>
      <c r="I715" s="33">
        <v>2019</v>
      </c>
      <c r="J715" s="65">
        <v>2031</v>
      </c>
      <c r="K715" s="35">
        <v>30</v>
      </c>
      <c r="L715" s="32">
        <v>0</v>
      </c>
      <c r="M715" s="32">
        <v>0.30499999999999999</v>
      </c>
      <c r="N715" s="32">
        <v>0.1</v>
      </c>
      <c r="O715" s="32">
        <v>0.59499999999999997</v>
      </c>
      <c r="P715" s="36">
        <v>0.88</v>
      </c>
      <c r="Q715" s="37">
        <v>0.73750000000000004</v>
      </c>
      <c r="R715" s="38">
        <v>2732.8200049999996</v>
      </c>
      <c r="S715" s="39">
        <v>840.26044000000002</v>
      </c>
      <c r="T715" s="39">
        <v>1892.5595649999998</v>
      </c>
      <c r="U715" s="39">
        <v>1395.7626791874998</v>
      </c>
      <c r="V715" s="40">
        <v>496.79688581250002</v>
      </c>
      <c r="W715" s="41">
        <f>IFERROR(Table1[[#This Row],[DC Capex (Inflated)]]/Table1[[#This Row],[Total capital cost Incl subsidies (Inflated)]],0)</f>
        <v>0.51074080130919564</v>
      </c>
      <c r="X715" s="42">
        <f>IFERROR(Table1[[#This Row],[Rates Loan (Inflated)]]/Table1[[#This Row],[Total capital cost Incl subsidies (Inflated)]],0)</f>
        <v>0.18178909877106966</v>
      </c>
      <c r="Y715" s="43">
        <f>IFERROR(Table1[[#This Row],[Subsidies (Uninflated)]]/Table1[[#This Row],[Total capital cost Incl subsidies (Inflated)]],0)</f>
        <v>0.30747009991973479</v>
      </c>
      <c r="Z715" s="10"/>
    </row>
    <row r="716" spans="1:26" ht="23.25" x14ac:dyDescent="0.35">
      <c r="A716" s="32" t="s">
        <v>2392</v>
      </c>
      <c r="B716" s="56" t="s">
        <v>2391</v>
      </c>
      <c r="C716" s="53" t="s">
        <v>1440</v>
      </c>
      <c r="D716" s="65" t="s">
        <v>36</v>
      </c>
      <c r="E716" s="65" t="s">
        <v>38</v>
      </c>
      <c r="F716" s="60" t="s">
        <v>1192</v>
      </c>
      <c r="G716" s="70">
        <v>0.5</v>
      </c>
      <c r="H716" s="34">
        <v>2006</v>
      </c>
      <c r="I716" s="33">
        <v>2021</v>
      </c>
      <c r="J716" s="65">
        <v>2034</v>
      </c>
      <c r="K716" s="35">
        <v>30</v>
      </c>
      <c r="L716" s="32">
        <v>0</v>
      </c>
      <c r="M716" s="32">
        <v>0.30499999999999999</v>
      </c>
      <c r="N716" s="32">
        <v>0.1</v>
      </c>
      <c r="O716" s="32">
        <v>0.59499999999999997</v>
      </c>
      <c r="P716" s="36">
        <v>0.875</v>
      </c>
      <c r="Q716" s="37">
        <v>0.73499999999999999</v>
      </c>
      <c r="R716" s="38">
        <v>2639.9803499999998</v>
      </c>
      <c r="S716" s="39">
        <v>1346.389915</v>
      </c>
      <c r="T716" s="39">
        <v>1293.5904349999996</v>
      </c>
      <c r="U716" s="39">
        <v>950.78896972500024</v>
      </c>
      <c r="V716" s="40">
        <v>342.801465275</v>
      </c>
      <c r="W716" s="41">
        <f>IFERROR(Table1[[#This Row],[DC Capex (Inflated)]]/Table1[[#This Row],[Total capital cost Incl subsidies (Inflated)]],0)</f>
        <v>0.36015001767910898</v>
      </c>
      <c r="X716" s="42">
        <f>IFERROR(Table1[[#This Row],[Rates Loan (Inflated)]]/Table1[[#This Row],[Total capital cost Incl subsidies (Inflated)]],0)</f>
        <v>0.12985000637410049</v>
      </c>
      <c r="Y716" s="43">
        <f>IFERROR(Table1[[#This Row],[Subsidies (Uninflated)]]/Table1[[#This Row],[Total capital cost Incl subsidies (Inflated)]],0)</f>
        <v>0.5099999759467907</v>
      </c>
      <c r="Z716" s="10"/>
    </row>
    <row r="717" spans="1:26" ht="23.25" x14ac:dyDescent="0.35">
      <c r="A717" s="32" t="s">
        <v>1531</v>
      </c>
      <c r="B717" s="56" t="s">
        <v>2393</v>
      </c>
      <c r="C717" s="53"/>
      <c r="D717" s="65" t="s">
        <v>36</v>
      </c>
      <c r="E717" s="65" t="s">
        <v>38</v>
      </c>
      <c r="F717" s="60" t="s">
        <v>1192</v>
      </c>
      <c r="G717" s="70">
        <v>0.4</v>
      </c>
      <c r="H717" s="34">
        <v>2006</v>
      </c>
      <c r="I717" s="33">
        <v>2019</v>
      </c>
      <c r="J717" s="65">
        <v>2031</v>
      </c>
      <c r="K717" s="35">
        <v>30</v>
      </c>
      <c r="L717" s="32">
        <v>0</v>
      </c>
      <c r="M717" s="32">
        <v>0.1</v>
      </c>
      <c r="N717" s="32">
        <v>0.1</v>
      </c>
      <c r="O717" s="32">
        <v>0.8</v>
      </c>
      <c r="P717" s="36">
        <v>0.88</v>
      </c>
      <c r="Q717" s="37">
        <v>0.84000000000000008</v>
      </c>
      <c r="R717" s="38">
        <v>42509.298068000004</v>
      </c>
      <c r="S717" s="39">
        <v>20031.419700000002</v>
      </c>
      <c r="T717" s="39">
        <v>22477.878368000009</v>
      </c>
      <c r="U717" s="39">
        <v>18881.417829120001</v>
      </c>
      <c r="V717" s="40">
        <v>3596.4605388800001</v>
      </c>
      <c r="W717" s="41">
        <f>IFERROR(Table1[[#This Row],[DC Capex (Inflated)]]/Table1[[#This Row],[Total capital cost Incl subsidies (Inflated)]],0)</f>
        <v>0.44417147982345739</v>
      </c>
      <c r="X717" s="42">
        <f>IFERROR(Table1[[#This Row],[Rates Loan (Inflated)]]/Table1[[#This Row],[Total capital cost Incl subsidies (Inflated)]],0)</f>
        <v>8.4604091394944264E-2</v>
      </c>
      <c r="Y717" s="43">
        <f>IFERROR(Table1[[#This Row],[Subsidies (Uninflated)]]/Table1[[#This Row],[Total capital cost Incl subsidies (Inflated)]],0)</f>
        <v>0.47122442878159831</v>
      </c>
      <c r="Z717" s="10"/>
    </row>
    <row r="718" spans="1:26" ht="23.25" x14ac:dyDescent="0.35">
      <c r="A718" s="32" t="s">
        <v>1452</v>
      </c>
      <c r="B718" s="56" t="s">
        <v>2394</v>
      </c>
      <c r="C718" s="53"/>
      <c r="D718" s="65" t="s">
        <v>36</v>
      </c>
      <c r="E718" s="65" t="s">
        <v>38</v>
      </c>
      <c r="F718" s="60" t="s">
        <v>1192</v>
      </c>
      <c r="G718" s="70">
        <v>0.6</v>
      </c>
      <c r="H718" s="34">
        <v>2006</v>
      </c>
      <c r="I718" s="33">
        <v>2019</v>
      </c>
      <c r="J718" s="65">
        <v>2031</v>
      </c>
      <c r="K718" s="35">
        <v>30</v>
      </c>
      <c r="L718" s="32">
        <v>0</v>
      </c>
      <c r="M718" s="32">
        <v>0.1</v>
      </c>
      <c r="N718" s="32">
        <v>0.05</v>
      </c>
      <c r="O718" s="32">
        <v>0.85</v>
      </c>
      <c r="P718" s="36">
        <v>0.63</v>
      </c>
      <c r="Q718" s="37">
        <v>0.74</v>
      </c>
      <c r="R718" s="38">
        <v>5170.1598659999991</v>
      </c>
      <c r="S718" s="39">
        <v>2636.7815939999996</v>
      </c>
      <c r="T718" s="39">
        <v>2533.378271999999</v>
      </c>
      <c r="U718" s="39">
        <v>1874.6999212800001</v>
      </c>
      <c r="V718" s="40">
        <v>658.67835071999991</v>
      </c>
      <c r="W718" s="41">
        <f>IFERROR(Table1[[#This Row],[DC Capex (Inflated)]]/Table1[[#This Row],[Total capital cost Incl subsidies (Inflated)]],0)</f>
        <v>0.36259999107733598</v>
      </c>
      <c r="X718" s="42">
        <f>IFERROR(Table1[[#This Row],[Rates Loan (Inflated)]]/Table1[[#This Row],[Total capital cost Incl subsidies (Inflated)]],0)</f>
        <v>0.12739999686500991</v>
      </c>
      <c r="Y718" s="43">
        <f>IFERROR(Table1[[#This Row],[Subsidies (Uninflated)]]/Table1[[#This Row],[Total capital cost Incl subsidies (Inflated)]],0)</f>
        <v>0.51000001205765422</v>
      </c>
      <c r="Z718" s="10"/>
    </row>
    <row r="719" spans="1:26" ht="23.25" x14ac:dyDescent="0.35">
      <c r="A719" s="32" t="s">
        <v>1450</v>
      </c>
      <c r="B719" s="56" t="s">
        <v>2395</v>
      </c>
      <c r="C719" s="53"/>
      <c r="D719" s="65" t="s">
        <v>36</v>
      </c>
      <c r="E719" s="65" t="s">
        <v>38</v>
      </c>
      <c r="F719" s="60" t="s">
        <v>1192</v>
      </c>
      <c r="G719" s="70">
        <v>1</v>
      </c>
      <c r="H719" s="34">
        <v>2006</v>
      </c>
      <c r="I719" s="33">
        <v>2019</v>
      </c>
      <c r="J719" s="65">
        <v>2031</v>
      </c>
      <c r="K719" s="35">
        <v>30</v>
      </c>
      <c r="L719" s="32">
        <v>0</v>
      </c>
      <c r="M719" s="32">
        <v>0.1</v>
      </c>
      <c r="N719" s="32">
        <v>0.02</v>
      </c>
      <c r="O719" s="32">
        <v>0.88</v>
      </c>
      <c r="P719" s="36">
        <v>0.88</v>
      </c>
      <c r="Q719" s="37">
        <v>0.88</v>
      </c>
      <c r="R719" s="38">
        <v>3090.7022200000001</v>
      </c>
      <c r="S719" s="39">
        <v>1576.25901</v>
      </c>
      <c r="T719" s="39">
        <v>1514.4432099999999</v>
      </c>
      <c r="U719" s="39">
        <v>1332.7100247999999</v>
      </c>
      <c r="V719" s="40">
        <v>181.73318520000007</v>
      </c>
      <c r="W719" s="41">
        <f>IFERROR(Table1[[#This Row],[DC Capex (Inflated)]]/Table1[[#This Row],[Total capital cost Incl subsidies (Inflated)]],0)</f>
        <v>0.43119975006844879</v>
      </c>
      <c r="X719" s="42">
        <f>IFERROR(Table1[[#This Row],[Rates Loan (Inflated)]]/Table1[[#This Row],[Total capital cost Incl subsidies (Inflated)]],0)</f>
        <v>5.879996591842486E-2</v>
      </c>
      <c r="Y719" s="43">
        <f>IFERROR(Table1[[#This Row],[Subsidies (Uninflated)]]/Table1[[#This Row],[Total capital cost Incl subsidies (Inflated)]],0)</f>
        <v>0.51000028401312625</v>
      </c>
      <c r="Z719" s="10"/>
    </row>
    <row r="720" spans="1:26" ht="23.25" x14ac:dyDescent="0.35">
      <c r="A720" s="32" t="s">
        <v>1467</v>
      </c>
      <c r="B720" s="56" t="s">
        <v>2396</v>
      </c>
      <c r="C720" s="53"/>
      <c r="D720" s="65" t="s">
        <v>36</v>
      </c>
      <c r="E720" s="65" t="s">
        <v>38</v>
      </c>
      <c r="F720" s="60" t="s">
        <v>1192</v>
      </c>
      <c r="G720" s="70">
        <v>1</v>
      </c>
      <c r="H720" s="34">
        <v>2006</v>
      </c>
      <c r="I720" s="33">
        <v>2019</v>
      </c>
      <c r="J720" s="65">
        <v>2031</v>
      </c>
      <c r="K720" s="35">
        <v>30</v>
      </c>
      <c r="L720" s="32">
        <v>0</v>
      </c>
      <c r="M720" s="32">
        <v>0.1</v>
      </c>
      <c r="N720" s="32">
        <v>0.02</v>
      </c>
      <c r="O720" s="32">
        <v>0.88</v>
      </c>
      <c r="P720" s="36">
        <v>0.88</v>
      </c>
      <c r="Q720" s="37">
        <v>0.88</v>
      </c>
      <c r="R720" s="38">
        <v>1932.09942</v>
      </c>
      <c r="S720" s="39">
        <v>985.37090999999987</v>
      </c>
      <c r="T720" s="39">
        <v>946.72851000000014</v>
      </c>
      <c r="U720" s="39">
        <v>833.12108880000017</v>
      </c>
      <c r="V720" s="40">
        <v>113.60742119999998</v>
      </c>
      <c r="W720" s="41">
        <f>IFERROR(Table1[[#This Row],[DC Capex (Inflated)]]/Table1[[#This Row],[Total capital cost Incl subsidies (Inflated)]],0)</f>
        <v>0.43119990626569316</v>
      </c>
      <c r="X720" s="42">
        <f>IFERROR(Table1[[#This Row],[Rates Loan (Inflated)]]/Table1[[#This Row],[Total capital cost Incl subsidies (Inflated)]],0)</f>
        <v>5.8799987218049049E-2</v>
      </c>
      <c r="Y720" s="43">
        <f>IFERROR(Table1[[#This Row],[Subsidies (Uninflated)]]/Table1[[#This Row],[Total capital cost Incl subsidies (Inflated)]],0)</f>
        <v>0.51000010651625782</v>
      </c>
      <c r="Z720" s="10"/>
    </row>
    <row r="721" spans="1:26" ht="23.25" x14ac:dyDescent="0.35">
      <c r="A721" s="32" t="s">
        <v>1526</v>
      </c>
      <c r="B721" s="56" t="s">
        <v>2397</v>
      </c>
      <c r="C721" s="53"/>
      <c r="D721" s="65" t="s">
        <v>36</v>
      </c>
      <c r="E721" s="65" t="s">
        <v>38</v>
      </c>
      <c r="F721" s="60" t="s">
        <v>1192</v>
      </c>
      <c r="G721" s="70">
        <v>1</v>
      </c>
      <c r="H721" s="34">
        <v>2006</v>
      </c>
      <c r="I721" s="33">
        <v>2019</v>
      </c>
      <c r="J721" s="65">
        <v>2031</v>
      </c>
      <c r="K721" s="35">
        <v>30</v>
      </c>
      <c r="L721" s="32">
        <v>0</v>
      </c>
      <c r="M721" s="32">
        <v>0.1</v>
      </c>
      <c r="N721" s="32">
        <v>0.02</v>
      </c>
      <c r="O721" s="32">
        <v>0.88</v>
      </c>
      <c r="P721" s="36">
        <v>0.88</v>
      </c>
      <c r="Q721" s="37">
        <v>0.88</v>
      </c>
      <c r="R721" s="38">
        <v>860.10829999999987</v>
      </c>
      <c r="S721" s="39">
        <v>438.65523999999994</v>
      </c>
      <c r="T721" s="39">
        <v>421.45306000000005</v>
      </c>
      <c r="U721" s="39">
        <v>370.87869280000012</v>
      </c>
      <c r="V721" s="40">
        <v>50.574367200000005</v>
      </c>
      <c r="W721" s="41">
        <f>IFERROR(Table1[[#This Row],[DC Capex (Inflated)]]/Table1[[#This Row],[Total capital cost Incl subsidies (Inflated)]],0)</f>
        <v>0.43119999283811139</v>
      </c>
      <c r="X721" s="42">
        <f>IFERROR(Table1[[#This Row],[Rates Loan (Inflated)]]/Table1[[#This Row],[Total capital cost Incl subsidies (Inflated)]],0)</f>
        <v>5.8799999023378811E-2</v>
      </c>
      <c r="Y721" s="43">
        <f>IFERROR(Table1[[#This Row],[Subsidies (Uninflated)]]/Table1[[#This Row],[Total capital cost Incl subsidies (Inflated)]],0)</f>
        <v>0.51000000813850999</v>
      </c>
      <c r="Z721" s="10"/>
    </row>
    <row r="722" spans="1:26" ht="23.25" x14ac:dyDescent="0.35">
      <c r="A722" s="32" t="s">
        <v>1432</v>
      </c>
      <c r="B722" s="56" t="s">
        <v>1931</v>
      </c>
      <c r="C722" s="53"/>
      <c r="D722" s="65" t="s">
        <v>36</v>
      </c>
      <c r="E722" s="65" t="s">
        <v>38</v>
      </c>
      <c r="F722" s="60" t="s">
        <v>1192</v>
      </c>
      <c r="G722" s="70">
        <v>0.5</v>
      </c>
      <c r="H722" s="34">
        <v>2006</v>
      </c>
      <c r="I722" s="33">
        <v>2021</v>
      </c>
      <c r="J722" s="65">
        <v>2031</v>
      </c>
      <c r="K722" s="35">
        <v>30</v>
      </c>
      <c r="L722" s="32">
        <v>0</v>
      </c>
      <c r="M722" s="32">
        <v>0.1</v>
      </c>
      <c r="N722" s="32">
        <v>0.1</v>
      </c>
      <c r="O722" s="32">
        <v>0.8</v>
      </c>
      <c r="P722" s="36">
        <v>0.875</v>
      </c>
      <c r="Q722" s="37">
        <v>0.83750000000000002</v>
      </c>
      <c r="R722" s="38">
        <v>20411.960929999997</v>
      </c>
      <c r="S722" s="39">
        <v>10811.009865000002</v>
      </c>
      <c r="T722" s="39">
        <v>9600.951065000012</v>
      </c>
      <c r="U722" s="39">
        <v>8040.7965169375038</v>
      </c>
      <c r="V722" s="40">
        <v>1560.1545480625018</v>
      </c>
      <c r="W722" s="41">
        <f>IFERROR(Table1[[#This Row],[DC Capex (Inflated)]]/Table1[[#This Row],[Total capital cost Incl subsidies (Inflated)]],0)</f>
        <v>0.39392572543678217</v>
      </c>
      <c r="X722" s="42">
        <f>IFERROR(Table1[[#This Row],[Rates Loan (Inflated)]]/Table1[[#This Row],[Total capital cost Incl subsidies (Inflated)]],0)</f>
        <v>7.6433349711614501E-2</v>
      </c>
      <c r="Y722" s="43">
        <f>IFERROR(Table1[[#This Row],[Subsidies (Uninflated)]]/Table1[[#This Row],[Total capital cost Incl subsidies (Inflated)]],0)</f>
        <v>0.52964092485160386</v>
      </c>
      <c r="Z722" s="10"/>
    </row>
    <row r="723" spans="1:26" ht="23.25" x14ac:dyDescent="0.35">
      <c r="A723" s="32" t="s">
        <v>1434</v>
      </c>
      <c r="B723" s="56" t="s">
        <v>1933</v>
      </c>
      <c r="C723" s="53"/>
      <c r="D723" s="65" t="s">
        <v>36</v>
      </c>
      <c r="E723" s="65" t="s">
        <v>38</v>
      </c>
      <c r="F723" s="60" t="s">
        <v>1192</v>
      </c>
      <c r="G723" s="70">
        <v>0.5</v>
      </c>
      <c r="H723" s="34">
        <v>2006</v>
      </c>
      <c r="I723" s="33">
        <v>2021</v>
      </c>
      <c r="J723" s="65">
        <v>2031</v>
      </c>
      <c r="K723" s="35">
        <v>30</v>
      </c>
      <c r="L723" s="32">
        <v>0</v>
      </c>
      <c r="M723" s="32">
        <v>0.1</v>
      </c>
      <c r="N723" s="32">
        <v>0.1</v>
      </c>
      <c r="O723" s="32">
        <v>0.8</v>
      </c>
      <c r="P723" s="36">
        <v>0.875</v>
      </c>
      <c r="Q723" s="37">
        <v>0.83750000000000002</v>
      </c>
      <c r="R723" s="38">
        <v>1475.8557899999998</v>
      </c>
      <c r="S723" s="39">
        <v>619.66314499999987</v>
      </c>
      <c r="T723" s="39">
        <v>856.19264500000031</v>
      </c>
      <c r="U723" s="39">
        <v>717.06134018750004</v>
      </c>
      <c r="V723" s="40">
        <v>139.13130481249996</v>
      </c>
      <c r="W723" s="41">
        <f>IFERROR(Table1[[#This Row],[DC Capex (Inflated)]]/Table1[[#This Row],[Total capital cost Incl subsidies (Inflated)]],0)</f>
        <v>0.48586138635367626</v>
      </c>
      <c r="X723" s="42">
        <f>IFERROR(Table1[[#This Row],[Rates Loan (Inflated)]]/Table1[[#This Row],[Total capital cost Incl subsidies (Inflated)]],0)</f>
        <v>9.4271612277578951E-2</v>
      </c>
      <c r="Y723" s="43">
        <f>IFERROR(Table1[[#This Row],[Subsidies (Uninflated)]]/Table1[[#This Row],[Total capital cost Incl subsidies (Inflated)]],0)</f>
        <v>0.41986700136874477</v>
      </c>
      <c r="Z723" s="10"/>
    </row>
    <row r="724" spans="1:26" ht="23.25" x14ac:dyDescent="0.35">
      <c r="A724" s="32" t="s">
        <v>2399</v>
      </c>
      <c r="B724" s="56" t="s">
        <v>2400</v>
      </c>
      <c r="C724" s="53" t="s">
        <v>1421</v>
      </c>
      <c r="D724" s="65" t="s">
        <v>36</v>
      </c>
      <c r="E724" s="65" t="s">
        <v>20</v>
      </c>
      <c r="F724" s="60" t="s">
        <v>1192</v>
      </c>
      <c r="G724" s="70">
        <v>1</v>
      </c>
      <c r="H724" s="34">
        <v>2006</v>
      </c>
      <c r="I724" s="33">
        <v>2021</v>
      </c>
      <c r="J724" s="65">
        <v>2031</v>
      </c>
      <c r="K724" s="35">
        <v>30</v>
      </c>
      <c r="L724" s="32">
        <v>0.02</v>
      </c>
      <c r="M724" s="32">
        <v>0.30499999999999999</v>
      </c>
      <c r="N724" s="32">
        <v>0.02</v>
      </c>
      <c r="O724" s="32">
        <v>0.65500000000000003</v>
      </c>
      <c r="P724" s="36">
        <v>0.63</v>
      </c>
      <c r="Q724" s="37">
        <v>0.64250000000000007</v>
      </c>
      <c r="R724" s="38">
        <v>1506.9679599999999</v>
      </c>
      <c r="S724" s="39">
        <v>0</v>
      </c>
      <c r="T724" s="39">
        <v>1506.9679599999999</v>
      </c>
      <c r="U724" s="39">
        <v>968.22691430000009</v>
      </c>
      <c r="V724" s="40">
        <v>538.74104569999986</v>
      </c>
      <c r="W724" s="41">
        <f>IFERROR(Table1[[#This Row],[DC Capex (Inflated)]]/Table1[[#This Row],[Total capital cost Incl subsidies (Inflated)]],0)</f>
        <v>0.64250000000000007</v>
      </c>
      <c r="X724" s="42">
        <f>IFERROR(Table1[[#This Row],[Rates Loan (Inflated)]]/Table1[[#This Row],[Total capital cost Incl subsidies (Inflated)]],0)</f>
        <v>0.35749999999999993</v>
      </c>
      <c r="Y724" s="43">
        <f>IFERROR(Table1[[#This Row],[Subsidies (Uninflated)]]/Table1[[#This Row],[Total capital cost Incl subsidies (Inflated)]],0)</f>
        <v>0</v>
      </c>
      <c r="Z724" s="10"/>
    </row>
    <row r="725" spans="1:26" ht="46.5" x14ac:dyDescent="0.35">
      <c r="A725" s="32" t="s">
        <v>1457</v>
      </c>
      <c r="B725" s="56" t="s">
        <v>1456</v>
      </c>
      <c r="C725" s="53" t="s">
        <v>1426</v>
      </c>
      <c r="D725" s="65" t="s">
        <v>36</v>
      </c>
      <c r="E725" s="65" t="s">
        <v>38</v>
      </c>
      <c r="F725" s="60" t="s">
        <v>1192</v>
      </c>
      <c r="G725" s="70">
        <v>0.6</v>
      </c>
      <c r="H725" s="34">
        <v>2006</v>
      </c>
      <c r="I725" s="33">
        <v>2021</v>
      </c>
      <c r="J725" s="65">
        <v>2034</v>
      </c>
      <c r="K725" s="35">
        <v>30</v>
      </c>
      <c r="L725" s="32">
        <v>0.02</v>
      </c>
      <c r="M725" s="32">
        <v>0.30499999999999999</v>
      </c>
      <c r="N725" s="32">
        <v>0.1</v>
      </c>
      <c r="O725" s="32">
        <v>0.57499999999999996</v>
      </c>
      <c r="P725" s="36">
        <v>0.875</v>
      </c>
      <c r="Q725" s="37">
        <v>0.72499999999999998</v>
      </c>
      <c r="R725" s="38">
        <v>2502.5278619999999</v>
      </c>
      <c r="S725" s="39">
        <v>866.84096999999997</v>
      </c>
      <c r="T725" s="39">
        <v>1635.6868919999999</v>
      </c>
      <c r="U725" s="39">
        <v>1185.8729967000002</v>
      </c>
      <c r="V725" s="40">
        <v>449.81389530000013</v>
      </c>
      <c r="W725" s="41">
        <f>IFERROR(Table1[[#This Row],[DC Capex (Inflated)]]/Table1[[#This Row],[Total capital cost Incl subsidies (Inflated)]],0)</f>
        <v>0.47387004744564964</v>
      </c>
      <c r="X725" s="42">
        <f>IFERROR(Table1[[#This Row],[Rates Loan (Inflated)]]/Table1[[#This Row],[Total capital cost Incl subsidies (Inflated)]],0)</f>
        <v>0.17974381110007404</v>
      </c>
      <c r="Y725" s="43">
        <f>IFERROR(Table1[[#This Row],[Subsidies (Uninflated)]]/Table1[[#This Row],[Total capital cost Incl subsidies (Inflated)]],0)</f>
        <v>0.34638614145427643</v>
      </c>
      <c r="Z725" s="10"/>
    </row>
    <row r="726" spans="1:26" ht="46.5" x14ac:dyDescent="0.35">
      <c r="A726" s="32" t="s">
        <v>2414</v>
      </c>
      <c r="B726" s="56" t="s">
        <v>2415</v>
      </c>
      <c r="C726" s="53" t="s">
        <v>1447</v>
      </c>
      <c r="D726" s="65" t="s">
        <v>36</v>
      </c>
      <c r="E726" s="65" t="s">
        <v>20</v>
      </c>
      <c r="F726" s="60" t="s">
        <v>1192</v>
      </c>
      <c r="G726" s="70">
        <v>1</v>
      </c>
      <c r="H726" s="34">
        <v>2006</v>
      </c>
      <c r="I726" s="33">
        <v>2024</v>
      </c>
      <c r="J726" s="65">
        <v>2031</v>
      </c>
      <c r="K726" s="35">
        <v>30</v>
      </c>
      <c r="L726" s="32">
        <v>0</v>
      </c>
      <c r="M726" s="32">
        <v>0.1</v>
      </c>
      <c r="N726" s="32">
        <v>0.02</v>
      </c>
      <c r="O726" s="32">
        <v>0.88</v>
      </c>
      <c r="P726" s="36">
        <v>0.875</v>
      </c>
      <c r="Q726" s="37">
        <v>0.87749999999999995</v>
      </c>
      <c r="R726" s="38">
        <v>3192.1179999999999</v>
      </c>
      <c r="S726" s="39">
        <v>0</v>
      </c>
      <c r="T726" s="39">
        <v>3192.1179999999999</v>
      </c>
      <c r="U726" s="39">
        <v>2801.083545</v>
      </c>
      <c r="V726" s="40">
        <v>391.03445499999998</v>
      </c>
      <c r="W726" s="41">
        <f>IFERROR(Table1[[#This Row],[DC Capex (Inflated)]]/Table1[[#This Row],[Total capital cost Incl subsidies (Inflated)]],0)</f>
        <v>0.87750000000000006</v>
      </c>
      <c r="X726" s="42">
        <f>IFERROR(Table1[[#This Row],[Rates Loan (Inflated)]]/Table1[[#This Row],[Total capital cost Incl subsidies (Inflated)]],0)</f>
        <v>0.1225</v>
      </c>
      <c r="Y726" s="43">
        <f>IFERROR(Table1[[#This Row],[Subsidies (Uninflated)]]/Table1[[#This Row],[Total capital cost Incl subsidies (Inflated)]],0)</f>
        <v>0</v>
      </c>
      <c r="Z726" s="10"/>
    </row>
    <row r="727" spans="1:26" ht="23.25" x14ac:dyDescent="0.35">
      <c r="A727" s="32" t="s">
        <v>1436</v>
      </c>
      <c r="B727" s="56" t="s">
        <v>1957</v>
      </c>
      <c r="C727" s="53"/>
      <c r="D727" s="65" t="s">
        <v>36</v>
      </c>
      <c r="E727" s="65" t="s">
        <v>38</v>
      </c>
      <c r="F727" s="60" t="s">
        <v>1192</v>
      </c>
      <c r="G727" s="70">
        <v>0.5</v>
      </c>
      <c r="H727" s="34">
        <v>2006</v>
      </c>
      <c r="I727" s="33">
        <v>2024</v>
      </c>
      <c r="J727" s="65">
        <v>2031</v>
      </c>
      <c r="K727" s="35">
        <v>30</v>
      </c>
      <c r="L727" s="32">
        <v>0</v>
      </c>
      <c r="M727" s="32">
        <v>0.1</v>
      </c>
      <c r="N727" s="32">
        <v>0.1</v>
      </c>
      <c r="O727" s="32">
        <v>0.8</v>
      </c>
      <c r="P727" s="36">
        <v>0.875</v>
      </c>
      <c r="Q727" s="37">
        <v>0.83750000000000002</v>
      </c>
      <c r="R727" s="38">
        <v>3616.9974649999999</v>
      </c>
      <c r="S727" s="39">
        <v>0</v>
      </c>
      <c r="T727" s="39">
        <v>3616.9974649999999</v>
      </c>
      <c r="U727" s="39">
        <v>3029.2353769375</v>
      </c>
      <c r="V727" s="40">
        <v>587.76208806249974</v>
      </c>
      <c r="W727" s="41">
        <f>IFERROR(Table1[[#This Row],[DC Capex (Inflated)]]/Table1[[#This Row],[Total capital cost Incl subsidies (Inflated)]],0)</f>
        <v>0.83750000000000002</v>
      </c>
      <c r="X727" s="42">
        <f>IFERROR(Table1[[#This Row],[Rates Loan (Inflated)]]/Table1[[#This Row],[Total capital cost Incl subsidies (Inflated)]],0)</f>
        <v>0.16249999999999992</v>
      </c>
      <c r="Y727" s="43">
        <f>IFERROR(Table1[[#This Row],[Subsidies (Uninflated)]]/Table1[[#This Row],[Total capital cost Incl subsidies (Inflated)]],0)</f>
        <v>0</v>
      </c>
      <c r="Z727" s="10"/>
    </row>
    <row r="728" spans="1:26" ht="46.5" x14ac:dyDescent="0.35">
      <c r="A728" s="32" t="s">
        <v>1512</v>
      </c>
      <c r="B728" s="56" t="s">
        <v>2417</v>
      </c>
      <c r="C728" s="53"/>
      <c r="D728" s="65" t="s">
        <v>36</v>
      </c>
      <c r="E728" s="65" t="s">
        <v>20</v>
      </c>
      <c r="F728" s="60" t="s">
        <v>1192</v>
      </c>
      <c r="G728" s="70">
        <v>0.5</v>
      </c>
      <c r="H728" s="34">
        <v>2006</v>
      </c>
      <c r="I728" s="33">
        <v>2019</v>
      </c>
      <c r="J728" s="65">
        <v>2031</v>
      </c>
      <c r="K728" s="35">
        <v>30</v>
      </c>
      <c r="L728" s="32">
        <v>0</v>
      </c>
      <c r="M728" s="32">
        <v>0.1</v>
      </c>
      <c r="N728" s="32">
        <v>0.1</v>
      </c>
      <c r="O728" s="32">
        <v>0.8</v>
      </c>
      <c r="P728" s="36">
        <v>0.88</v>
      </c>
      <c r="Q728" s="37">
        <v>0.84000000000000008</v>
      </c>
      <c r="R728" s="38">
        <v>328.63662499999998</v>
      </c>
      <c r="S728" s="39">
        <v>113.93333999999999</v>
      </c>
      <c r="T728" s="39">
        <v>214.70328500000002</v>
      </c>
      <c r="U728" s="39">
        <v>180.35075940000007</v>
      </c>
      <c r="V728" s="40">
        <v>34.352525599999979</v>
      </c>
      <c r="W728" s="41">
        <f>IFERROR(Table1[[#This Row],[DC Capex (Inflated)]]/Table1[[#This Row],[Total capital cost Incl subsidies (Inflated)]],0)</f>
        <v>0.54878472355295183</v>
      </c>
      <c r="X728" s="42">
        <f>IFERROR(Table1[[#This Row],[Rates Loan (Inflated)]]/Table1[[#This Row],[Total capital cost Incl subsidies (Inflated)]],0)</f>
        <v>0.10453042353389547</v>
      </c>
      <c r="Y728" s="43">
        <f>IFERROR(Table1[[#This Row],[Subsidies (Uninflated)]]/Table1[[#This Row],[Total capital cost Incl subsidies (Inflated)]],0)</f>
        <v>0.34668485291315293</v>
      </c>
      <c r="Z728" s="10"/>
    </row>
    <row r="729" spans="1:26" ht="46.5" x14ac:dyDescent="0.35">
      <c r="A729" s="32" t="s">
        <v>1519</v>
      </c>
      <c r="B729" s="56" t="s">
        <v>1520</v>
      </c>
      <c r="C729" s="53" t="s">
        <v>1447</v>
      </c>
      <c r="D729" s="65" t="s">
        <v>36</v>
      </c>
      <c r="E729" s="65" t="s">
        <v>20</v>
      </c>
      <c r="F729" s="60" t="s">
        <v>1192</v>
      </c>
      <c r="G729" s="70">
        <v>1</v>
      </c>
      <c r="H729" s="34">
        <v>2006</v>
      </c>
      <c r="I729" s="33">
        <v>2024</v>
      </c>
      <c r="J729" s="65">
        <v>2031</v>
      </c>
      <c r="K729" s="35">
        <v>30</v>
      </c>
      <c r="L729" s="32">
        <v>0</v>
      </c>
      <c r="M729" s="32">
        <v>0.1</v>
      </c>
      <c r="N729" s="32">
        <v>0.02</v>
      </c>
      <c r="O729" s="32">
        <v>0.88</v>
      </c>
      <c r="P729" s="36">
        <v>0.875</v>
      </c>
      <c r="Q729" s="37">
        <v>0.87749999999999995</v>
      </c>
      <c r="R729" s="38">
        <v>310.63152000000002</v>
      </c>
      <c r="S729" s="39">
        <v>0</v>
      </c>
      <c r="T729" s="39">
        <v>310.63152000000002</v>
      </c>
      <c r="U729" s="39">
        <v>272.57915880000002</v>
      </c>
      <c r="V729" s="40">
        <v>38.052361200000007</v>
      </c>
      <c r="W729" s="41">
        <f>IFERROR(Table1[[#This Row],[DC Capex (Inflated)]]/Table1[[#This Row],[Total capital cost Incl subsidies (Inflated)]],0)</f>
        <v>0.87749999999999995</v>
      </c>
      <c r="X729" s="42">
        <f>IFERROR(Table1[[#This Row],[Rates Loan (Inflated)]]/Table1[[#This Row],[Total capital cost Incl subsidies (Inflated)]],0)</f>
        <v>0.12250000000000001</v>
      </c>
      <c r="Y729" s="43">
        <f>IFERROR(Table1[[#This Row],[Subsidies (Uninflated)]]/Table1[[#This Row],[Total capital cost Incl subsidies (Inflated)]],0)</f>
        <v>0</v>
      </c>
      <c r="Z729" s="10"/>
    </row>
    <row r="730" spans="1:26" ht="23.25" x14ac:dyDescent="0.35">
      <c r="A730" s="32" t="s">
        <v>1566</v>
      </c>
      <c r="B730" s="56" t="s">
        <v>1932</v>
      </c>
      <c r="C730" s="53"/>
      <c r="D730" s="65" t="s">
        <v>36</v>
      </c>
      <c r="E730" s="65" t="s">
        <v>20</v>
      </c>
      <c r="F730" s="60" t="s">
        <v>1192</v>
      </c>
      <c r="G730" s="70">
        <v>0.6</v>
      </c>
      <c r="H730" s="34">
        <v>2006</v>
      </c>
      <c r="I730" s="33">
        <v>2020</v>
      </c>
      <c r="J730" s="65">
        <v>2031</v>
      </c>
      <c r="K730" s="35">
        <v>30</v>
      </c>
      <c r="L730" s="32">
        <v>0</v>
      </c>
      <c r="M730" s="32">
        <v>0.30499999999999999</v>
      </c>
      <c r="N730" s="32">
        <v>0.05</v>
      </c>
      <c r="O730" s="32">
        <v>0.64500000000000002</v>
      </c>
      <c r="P730" s="36">
        <v>0.88</v>
      </c>
      <c r="Q730" s="37">
        <v>0.76249999999999996</v>
      </c>
      <c r="R730" s="38">
        <v>635.33544600000005</v>
      </c>
      <c r="S730" s="39">
        <v>183.3912</v>
      </c>
      <c r="T730" s="39">
        <v>451.94424600000002</v>
      </c>
      <c r="U730" s="39">
        <v>344.60748757499994</v>
      </c>
      <c r="V730" s="40">
        <v>107.33675842500003</v>
      </c>
      <c r="W730" s="41">
        <f>IFERROR(Table1[[#This Row],[DC Capex (Inflated)]]/Table1[[#This Row],[Total capital cost Incl subsidies (Inflated)]],0)</f>
        <v>0.54240242653642201</v>
      </c>
      <c r="X730" s="42">
        <f>IFERROR(Table1[[#This Row],[Rates Loan (Inflated)]]/Table1[[#This Row],[Total capital cost Incl subsidies (Inflated)]],0)</f>
        <v>0.16894501810150858</v>
      </c>
      <c r="Y730" s="43">
        <f>IFERROR(Table1[[#This Row],[Subsidies (Uninflated)]]/Table1[[#This Row],[Total capital cost Incl subsidies (Inflated)]],0)</f>
        <v>0.2886525553620693</v>
      </c>
      <c r="Z730" s="10"/>
    </row>
    <row r="731" spans="1:26" ht="46.5" x14ac:dyDescent="0.35">
      <c r="A731" s="32" t="s">
        <v>2166</v>
      </c>
      <c r="B731" s="56" t="s">
        <v>1565</v>
      </c>
      <c r="C731" s="53" t="s">
        <v>1418</v>
      </c>
      <c r="D731" s="65" t="s">
        <v>36</v>
      </c>
      <c r="E731" s="65" t="s">
        <v>20</v>
      </c>
      <c r="F731" s="60" t="s">
        <v>1192</v>
      </c>
      <c r="G731" s="70">
        <v>0.6</v>
      </c>
      <c r="H731" s="34">
        <v>2006</v>
      </c>
      <c r="I731" s="33">
        <v>2025</v>
      </c>
      <c r="J731" s="65">
        <v>2034</v>
      </c>
      <c r="K731" s="35">
        <v>30</v>
      </c>
      <c r="L731" s="32">
        <v>0</v>
      </c>
      <c r="M731" s="32">
        <v>0.30499999999999999</v>
      </c>
      <c r="N731" s="32">
        <v>0.1</v>
      </c>
      <c r="O731" s="32">
        <v>0.59500000000000008</v>
      </c>
      <c r="P731" s="36">
        <v>0.875</v>
      </c>
      <c r="Q731" s="37">
        <v>0.7350000000000001</v>
      </c>
      <c r="R731" s="38">
        <v>2429.5342361565199</v>
      </c>
      <c r="S731" s="39">
        <v>0</v>
      </c>
      <c r="T731" s="39">
        <v>2429.5342361565199</v>
      </c>
      <c r="U731" s="39">
        <v>1785.707663575042</v>
      </c>
      <c r="V731" s="40">
        <v>643.82657258147742</v>
      </c>
      <c r="W731" s="41">
        <f>IFERROR(Table1[[#This Row],[DC Capex (Inflated)]]/Table1[[#This Row],[Total capital cost Incl subsidies (Inflated)]],0)</f>
        <v>0.73499999999999999</v>
      </c>
      <c r="X731" s="42">
        <f>IFERROR(Table1[[#This Row],[Rates Loan (Inflated)]]/Table1[[#This Row],[Total capital cost Incl subsidies (Inflated)]],0)</f>
        <v>0.26499999999999985</v>
      </c>
      <c r="Y731" s="43">
        <f>IFERROR(Table1[[#This Row],[Subsidies (Uninflated)]]/Table1[[#This Row],[Total capital cost Incl subsidies (Inflated)]],0)</f>
        <v>0</v>
      </c>
      <c r="Z731" s="10"/>
    </row>
    <row r="732" spans="1:26" ht="23.25" x14ac:dyDescent="0.35">
      <c r="A732" s="32" t="s">
        <v>1981</v>
      </c>
      <c r="B732" s="56" t="s">
        <v>1461</v>
      </c>
      <c r="C732" s="53" t="s">
        <v>1426</v>
      </c>
      <c r="D732" s="65" t="s">
        <v>36</v>
      </c>
      <c r="E732" s="65" t="s">
        <v>20</v>
      </c>
      <c r="F732" s="60" t="s">
        <v>1192</v>
      </c>
      <c r="G732" s="70">
        <v>0.6</v>
      </c>
      <c r="H732" s="34">
        <v>2006</v>
      </c>
      <c r="I732" s="33">
        <v>2031</v>
      </c>
      <c r="J732" s="65">
        <v>2034</v>
      </c>
      <c r="K732" s="35">
        <v>30</v>
      </c>
      <c r="L732" s="32">
        <v>0.02</v>
      </c>
      <c r="M732" s="32">
        <v>0.30499999999999999</v>
      </c>
      <c r="N732" s="32">
        <v>0.1</v>
      </c>
      <c r="O732" s="32">
        <v>0.57500000000000007</v>
      </c>
      <c r="P732" s="36">
        <v>0.875</v>
      </c>
      <c r="Q732" s="37">
        <v>0.72500000000000009</v>
      </c>
      <c r="R732" s="38">
        <v>4229.404507415994</v>
      </c>
      <c r="S732" s="39">
        <v>0</v>
      </c>
      <c r="T732" s="39">
        <v>4229.404507415994</v>
      </c>
      <c r="U732" s="39">
        <v>3066.3182678765957</v>
      </c>
      <c r="V732" s="40">
        <v>1163.0862395393981</v>
      </c>
      <c r="W732" s="41">
        <f>IFERROR(Table1[[#This Row],[DC Capex (Inflated)]]/Table1[[#This Row],[Total capital cost Incl subsidies (Inflated)]],0)</f>
        <v>0.72499999999999998</v>
      </c>
      <c r="X732" s="42">
        <f>IFERROR(Table1[[#This Row],[Rates Loan (Inflated)]]/Table1[[#This Row],[Total capital cost Incl subsidies (Inflated)]],0)</f>
        <v>0.27499999999999997</v>
      </c>
      <c r="Y732" s="43">
        <f>IFERROR(Table1[[#This Row],[Subsidies (Uninflated)]]/Table1[[#This Row],[Total capital cost Incl subsidies (Inflated)]],0)</f>
        <v>0</v>
      </c>
      <c r="Z732" s="10"/>
    </row>
    <row r="733" spans="1:26" ht="46.5" x14ac:dyDescent="0.35">
      <c r="A733" s="32" t="s">
        <v>2299</v>
      </c>
      <c r="B733" s="56" t="s">
        <v>1517</v>
      </c>
      <c r="C733" s="53" t="s">
        <v>1447</v>
      </c>
      <c r="D733" s="65" t="s">
        <v>36</v>
      </c>
      <c r="E733" s="65" t="s">
        <v>20</v>
      </c>
      <c r="F733" s="60" t="s">
        <v>1192</v>
      </c>
      <c r="G733" s="70">
        <v>1</v>
      </c>
      <c r="H733" s="34">
        <v>2006</v>
      </c>
      <c r="I733" s="33">
        <v>2019</v>
      </c>
      <c r="J733" s="65">
        <v>2034</v>
      </c>
      <c r="K733" s="35">
        <v>30</v>
      </c>
      <c r="L733" s="32">
        <v>0</v>
      </c>
      <c r="M733" s="32">
        <v>0.1</v>
      </c>
      <c r="N733" s="32">
        <v>0.02</v>
      </c>
      <c r="O733" s="32">
        <v>0.88</v>
      </c>
      <c r="P733" s="36">
        <v>0.875</v>
      </c>
      <c r="Q733" s="37">
        <v>0.87749999999999995</v>
      </c>
      <c r="R733" s="38">
        <v>579.7499099276265</v>
      </c>
      <c r="S733" s="39">
        <v>91.295000000000002</v>
      </c>
      <c r="T733" s="39">
        <v>488.45490992762649</v>
      </c>
      <c r="U733" s="39">
        <v>428.61918346149224</v>
      </c>
      <c r="V733" s="40">
        <v>59.835726466134247</v>
      </c>
      <c r="W733" s="41">
        <f>IFERROR(Table1[[#This Row],[DC Capex (Inflated)]]/Table1[[#This Row],[Total capital cost Incl subsidies (Inflated)]],0)</f>
        <v>0.73931737827264044</v>
      </c>
      <c r="X733" s="42">
        <f>IFERROR(Table1[[#This Row],[Rates Loan (Inflated)]]/Table1[[#This Row],[Total capital cost Incl subsidies (Inflated)]],0)</f>
        <v>0.10320954853378742</v>
      </c>
      <c r="Y733" s="43">
        <f>IFERROR(Table1[[#This Row],[Subsidies (Uninflated)]]/Table1[[#This Row],[Total capital cost Incl subsidies (Inflated)]],0)</f>
        <v>0.15747307319357218</v>
      </c>
      <c r="Z733" s="10"/>
    </row>
    <row r="734" spans="1:26" ht="46.5" x14ac:dyDescent="0.35">
      <c r="A734" s="32" t="s">
        <v>2311</v>
      </c>
      <c r="B734" s="56" t="s">
        <v>1523</v>
      </c>
      <c r="C734" s="53" t="s">
        <v>1447</v>
      </c>
      <c r="D734" s="65" t="s">
        <v>36</v>
      </c>
      <c r="E734" s="65" t="s">
        <v>20</v>
      </c>
      <c r="F734" s="60" t="s">
        <v>1192</v>
      </c>
      <c r="G734" s="70">
        <v>1</v>
      </c>
      <c r="H734" s="34">
        <v>2006</v>
      </c>
      <c r="I734" s="33">
        <v>2031</v>
      </c>
      <c r="J734" s="65">
        <v>2034</v>
      </c>
      <c r="K734" s="35">
        <v>30</v>
      </c>
      <c r="L734" s="32">
        <v>0</v>
      </c>
      <c r="M734" s="32">
        <v>0.1</v>
      </c>
      <c r="N734" s="32">
        <v>0.02</v>
      </c>
      <c r="O734" s="32">
        <v>0.88</v>
      </c>
      <c r="P734" s="36">
        <v>0.875</v>
      </c>
      <c r="Q734" s="37">
        <v>0.87749999999999995</v>
      </c>
      <c r="R734" s="38">
        <v>409.74938962111378</v>
      </c>
      <c r="S734" s="39">
        <v>0</v>
      </c>
      <c r="T734" s="39">
        <v>409.74938962111378</v>
      </c>
      <c r="U734" s="39">
        <v>359.55508939252729</v>
      </c>
      <c r="V734" s="40">
        <v>50.194300228586485</v>
      </c>
      <c r="W734" s="41">
        <f>IFERROR(Table1[[#This Row],[DC Capex (Inflated)]]/Table1[[#This Row],[Total capital cost Incl subsidies (Inflated)]],0)</f>
        <v>0.87749999999999984</v>
      </c>
      <c r="X734" s="42">
        <f>IFERROR(Table1[[#This Row],[Rates Loan (Inflated)]]/Table1[[#This Row],[Total capital cost Incl subsidies (Inflated)]],0)</f>
        <v>0.12250000000000011</v>
      </c>
      <c r="Y734" s="43">
        <f>IFERROR(Table1[[#This Row],[Subsidies (Uninflated)]]/Table1[[#This Row],[Total capital cost Incl subsidies (Inflated)]],0)</f>
        <v>0</v>
      </c>
      <c r="Z734" s="10"/>
    </row>
    <row r="735" spans="1:26" ht="46.5" x14ac:dyDescent="0.35">
      <c r="A735" s="32" t="s">
        <v>2298</v>
      </c>
      <c r="B735" s="56" t="s">
        <v>1524</v>
      </c>
      <c r="C735" s="53" t="s">
        <v>1447</v>
      </c>
      <c r="D735" s="65" t="s">
        <v>36</v>
      </c>
      <c r="E735" s="65" t="s">
        <v>20</v>
      </c>
      <c r="F735" s="60" t="s">
        <v>1192</v>
      </c>
      <c r="G735" s="70">
        <v>1</v>
      </c>
      <c r="H735" s="34">
        <v>2006</v>
      </c>
      <c r="I735" s="33">
        <v>2031</v>
      </c>
      <c r="J735" s="65">
        <v>2034</v>
      </c>
      <c r="K735" s="35">
        <v>30</v>
      </c>
      <c r="L735" s="32">
        <v>0</v>
      </c>
      <c r="M735" s="32">
        <v>0.1</v>
      </c>
      <c r="N735" s="32">
        <v>0.02</v>
      </c>
      <c r="O735" s="32">
        <v>0.88</v>
      </c>
      <c r="P735" s="36">
        <v>0.875</v>
      </c>
      <c r="Q735" s="37">
        <v>0.87749999999999995</v>
      </c>
      <c r="R735" s="38">
        <v>582.86056585639051</v>
      </c>
      <c r="S735" s="39">
        <v>0</v>
      </c>
      <c r="T735" s="39">
        <v>582.86056585639051</v>
      </c>
      <c r="U735" s="39">
        <v>511.46014653898266</v>
      </c>
      <c r="V735" s="40">
        <v>71.400419317407852</v>
      </c>
      <c r="W735" s="41">
        <f>IFERROR(Table1[[#This Row],[DC Capex (Inflated)]]/Table1[[#This Row],[Total capital cost Incl subsidies (Inflated)]],0)</f>
        <v>0.87749999999999995</v>
      </c>
      <c r="X735" s="42">
        <f>IFERROR(Table1[[#This Row],[Rates Loan (Inflated)]]/Table1[[#This Row],[Total capital cost Incl subsidies (Inflated)]],0)</f>
        <v>0.12250000000000003</v>
      </c>
      <c r="Y735" s="43">
        <f>IFERROR(Table1[[#This Row],[Subsidies (Uninflated)]]/Table1[[#This Row],[Total capital cost Incl subsidies (Inflated)]],0)</f>
        <v>0</v>
      </c>
      <c r="Z735" s="10"/>
    </row>
    <row r="736" spans="1:26" ht="46.5" x14ac:dyDescent="0.35">
      <c r="A736" s="32" t="s">
        <v>2327</v>
      </c>
      <c r="B736" s="56" t="s">
        <v>1525</v>
      </c>
      <c r="C736" s="53" t="s">
        <v>1447</v>
      </c>
      <c r="D736" s="65" t="s">
        <v>36</v>
      </c>
      <c r="E736" s="65" t="s">
        <v>20</v>
      </c>
      <c r="F736" s="60" t="s">
        <v>1192</v>
      </c>
      <c r="G736" s="70">
        <v>1</v>
      </c>
      <c r="H736" s="34">
        <v>2006</v>
      </c>
      <c r="I736" s="33">
        <v>2031</v>
      </c>
      <c r="J736" s="65">
        <v>2034</v>
      </c>
      <c r="K736" s="35">
        <v>30</v>
      </c>
      <c r="L736" s="32">
        <v>0</v>
      </c>
      <c r="M736" s="32">
        <v>0.1</v>
      </c>
      <c r="N736" s="32">
        <v>0.02</v>
      </c>
      <c r="O736" s="32">
        <v>0.88</v>
      </c>
      <c r="P736" s="36">
        <v>0.875</v>
      </c>
      <c r="Q736" s="37">
        <v>0.87749999999999995</v>
      </c>
      <c r="R736" s="38">
        <v>301.75342646516128</v>
      </c>
      <c r="S736" s="39">
        <v>0</v>
      </c>
      <c r="T736" s="39">
        <v>301.75342646516128</v>
      </c>
      <c r="U736" s="39">
        <v>264.78863172317904</v>
      </c>
      <c r="V736" s="40">
        <v>36.964794741982246</v>
      </c>
      <c r="W736" s="41">
        <f>IFERROR(Table1[[#This Row],[DC Capex (Inflated)]]/Table1[[#This Row],[Total capital cost Incl subsidies (Inflated)]],0)</f>
        <v>0.87750000000000006</v>
      </c>
      <c r="X736" s="42">
        <f>IFERROR(Table1[[#This Row],[Rates Loan (Inflated)]]/Table1[[#This Row],[Total capital cost Incl subsidies (Inflated)]],0)</f>
        <v>0.12249999999999996</v>
      </c>
      <c r="Y736" s="43">
        <f>IFERROR(Table1[[#This Row],[Subsidies (Uninflated)]]/Table1[[#This Row],[Total capital cost Incl subsidies (Inflated)]],0)</f>
        <v>0</v>
      </c>
      <c r="Z736" s="10"/>
    </row>
    <row r="737" spans="1:26" ht="46.5" x14ac:dyDescent="0.35">
      <c r="A737" s="32" t="s">
        <v>2236</v>
      </c>
      <c r="B737" s="56" t="s">
        <v>1533</v>
      </c>
      <c r="C737" s="53" t="s">
        <v>1447</v>
      </c>
      <c r="D737" s="65" t="s">
        <v>36</v>
      </c>
      <c r="E737" s="65" t="s">
        <v>20</v>
      </c>
      <c r="F737" s="60" t="s">
        <v>1192</v>
      </c>
      <c r="G737" s="70">
        <v>1</v>
      </c>
      <c r="H737" s="34">
        <v>2006</v>
      </c>
      <c r="I737" s="33">
        <v>2027</v>
      </c>
      <c r="J737" s="65">
        <v>2034</v>
      </c>
      <c r="K737" s="35">
        <v>30</v>
      </c>
      <c r="L737" s="32">
        <v>0</v>
      </c>
      <c r="M737" s="32">
        <v>0.1</v>
      </c>
      <c r="N737" s="32">
        <v>0.02</v>
      </c>
      <c r="O737" s="32">
        <v>0.88</v>
      </c>
      <c r="P737" s="36">
        <v>0.875</v>
      </c>
      <c r="Q737" s="37">
        <v>0.87749999999999995</v>
      </c>
      <c r="R737" s="38">
        <v>1726.8884826279696</v>
      </c>
      <c r="S737" s="39">
        <v>0</v>
      </c>
      <c r="T737" s="39">
        <v>1726.8884826279696</v>
      </c>
      <c r="U737" s="39">
        <v>1515.344643506043</v>
      </c>
      <c r="V737" s="40">
        <v>211.54383912192631</v>
      </c>
      <c r="W737" s="41">
        <f>IFERROR(Table1[[#This Row],[DC Capex (Inflated)]]/Table1[[#This Row],[Total capital cost Incl subsidies (Inflated)]],0)</f>
        <v>0.87749999999999984</v>
      </c>
      <c r="X737" s="42">
        <f>IFERROR(Table1[[#This Row],[Rates Loan (Inflated)]]/Table1[[#This Row],[Total capital cost Incl subsidies (Inflated)]],0)</f>
        <v>0.12250000000000003</v>
      </c>
      <c r="Y737" s="43">
        <f>IFERROR(Table1[[#This Row],[Subsidies (Uninflated)]]/Table1[[#This Row],[Total capital cost Incl subsidies (Inflated)]],0)</f>
        <v>0</v>
      </c>
      <c r="Z737" s="10"/>
    </row>
    <row r="738" spans="1:26" ht="23.25" x14ac:dyDescent="0.35">
      <c r="A738" s="32" t="s">
        <v>2185</v>
      </c>
      <c r="B738" s="56" t="s">
        <v>1468</v>
      </c>
      <c r="C738" s="53" t="s">
        <v>1421</v>
      </c>
      <c r="D738" s="65" t="s">
        <v>36</v>
      </c>
      <c r="E738" s="65" t="s">
        <v>20</v>
      </c>
      <c r="F738" s="60" t="s">
        <v>1192</v>
      </c>
      <c r="G738" s="70">
        <v>1</v>
      </c>
      <c r="H738" s="34">
        <v>2006</v>
      </c>
      <c r="I738" s="33">
        <v>2029</v>
      </c>
      <c r="J738" s="65">
        <v>2034</v>
      </c>
      <c r="K738" s="35">
        <v>30</v>
      </c>
      <c r="L738" s="32">
        <v>0.02</v>
      </c>
      <c r="M738" s="32">
        <v>0.30499999999999999</v>
      </c>
      <c r="N738" s="32">
        <v>0.02</v>
      </c>
      <c r="O738" s="32">
        <v>0.65500000000000003</v>
      </c>
      <c r="P738" s="36">
        <v>0.63</v>
      </c>
      <c r="Q738" s="37">
        <v>0.64250000000000007</v>
      </c>
      <c r="R738" s="38">
        <v>4472.802891668156</v>
      </c>
      <c r="S738" s="39">
        <v>0</v>
      </c>
      <c r="T738" s="39">
        <v>4472.802891668156</v>
      </c>
      <c r="U738" s="39">
        <v>2873.7758578967905</v>
      </c>
      <c r="V738" s="40">
        <v>1599.0270337713655</v>
      </c>
      <c r="W738" s="41">
        <f>IFERROR(Table1[[#This Row],[DC Capex (Inflated)]]/Table1[[#This Row],[Total capital cost Incl subsidies (Inflated)]],0)</f>
        <v>0.64250000000000007</v>
      </c>
      <c r="X738" s="42">
        <f>IFERROR(Table1[[#This Row],[Rates Loan (Inflated)]]/Table1[[#This Row],[Total capital cost Incl subsidies (Inflated)]],0)</f>
        <v>0.35749999999999993</v>
      </c>
      <c r="Y738" s="43">
        <f>IFERROR(Table1[[#This Row],[Subsidies (Uninflated)]]/Table1[[#This Row],[Total capital cost Incl subsidies (Inflated)]],0)</f>
        <v>0</v>
      </c>
      <c r="Z738" s="10"/>
    </row>
    <row r="739" spans="1:26" ht="23.25" x14ac:dyDescent="0.35">
      <c r="A739" s="32" t="s">
        <v>2177</v>
      </c>
      <c r="B739" s="56" t="s">
        <v>1469</v>
      </c>
      <c r="C739" s="53" t="s">
        <v>1421</v>
      </c>
      <c r="D739" s="65" t="s">
        <v>36</v>
      </c>
      <c r="E739" s="65" t="s">
        <v>20</v>
      </c>
      <c r="F739" s="60" t="s">
        <v>1192</v>
      </c>
      <c r="G739" s="70">
        <v>1</v>
      </c>
      <c r="H739" s="34">
        <v>2006</v>
      </c>
      <c r="I739" s="33">
        <v>2033</v>
      </c>
      <c r="J739" s="65">
        <v>2034</v>
      </c>
      <c r="K739" s="35">
        <v>30</v>
      </c>
      <c r="L739" s="32">
        <v>0.02</v>
      </c>
      <c r="M739" s="32">
        <v>0.30499999999999999</v>
      </c>
      <c r="N739" s="32">
        <v>0.02</v>
      </c>
      <c r="O739" s="32">
        <v>0.65500000000000003</v>
      </c>
      <c r="P739" s="36">
        <v>0.63</v>
      </c>
      <c r="Q739" s="37">
        <v>0.64250000000000007</v>
      </c>
      <c r="R739" s="38">
        <v>1552.9334308870509</v>
      </c>
      <c r="S739" s="39">
        <v>0</v>
      </c>
      <c r="T739" s="39">
        <v>1552.9334308870509</v>
      </c>
      <c r="U739" s="39">
        <v>997.75972934493041</v>
      </c>
      <c r="V739" s="40">
        <v>555.17370154212063</v>
      </c>
      <c r="W739" s="41">
        <f>IFERROR(Table1[[#This Row],[DC Capex (Inflated)]]/Table1[[#This Row],[Total capital cost Incl subsidies (Inflated)]],0)</f>
        <v>0.64250000000000007</v>
      </c>
      <c r="X739" s="42">
        <f>IFERROR(Table1[[#This Row],[Rates Loan (Inflated)]]/Table1[[#This Row],[Total capital cost Incl subsidies (Inflated)]],0)</f>
        <v>0.35749999999999993</v>
      </c>
      <c r="Y739" s="43">
        <f>IFERROR(Table1[[#This Row],[Subsidies (Uninflated)]]/Table1[[#This Row],[Total capital cost Incl subsidies (Inflated)]],0)</f>
        <v>0</v>
      </c>
      <c r="Z739" s="10"/>
    </row>
    <row r="740" spans="1:26" ht="46.5" x14ac:dyDescent="0.35">
      <c r="A740" s="32" t="s">
        <v>2279</v>
      </c>
      <c r="B740" s="56" t="s">
        <v>1522</v>
      </c>
      <c r="C740" s="53" t="s">
        <v>1447</v>
      </c>
      <c r="D740" s="65" t="s">
        <v>36</v>
      </c>
      <c r="E740" s="65" t="s">
        <v>20</v>
      </c>
      <c r="F740" s="60" t="s">
        <v>1192</v>
      </c>
      <c r="G740" s="70">
        <v>1</v>
      </c>
      <c r="H740" s="34">
        <v>2006</v>
      </c>
      <c r="I740" s="33">
        <v>2031</v>
      </c>
      <c r="J740" s="65">
        <v>2034</v>
      </c>
      <c r="K740" s="35">
        <v>30</v>
      </c>
      <c r="L740" s="32">
        <v>0</v>
      </c>
      <c r="M740" s="32">
        <v>0.1</v>
      </c>
      <c r="N740" s="32">
        <v>0.02</v>
      </c>
      <c r="O740" s="32">
        <v>0.88</v>
      </c>
      <c r="P740" s="36">
        <v>0.875</v>
      </c>
      <c r="Q740" s="37">
        <v>0.87749999999999995</v>
      </c>
      <c r="R740" s="38">
        <v>873.4967608202038</v>
      </c>
      <c r="S740" s="39">
        <v>0</v>
      </c>
      <c r="T740" s="39">
        <v>873.4967608202038</v>
      </c>
      <c r="U740" s="39">
        <v>766.49340761972883</v>
      </c>
      <c r="V740" s="40">
        <v>107.00335320047498</v>
      </c>
      <c r="W740" s="41">
        <f>IFERROR(Table1[[#This Row],[DC Capex (Inflated)]]/Table1[[#This Row],[Total capital cost Incl subsidies (Inflated)]],0)</f>
        <v>0.87749999999999995</v>
      </c>
      <c r="X740" s="42">
        <f>IFERROR(Table1[[#This Row],[Rates Loan (Inflated)]]/Table1[[#This Row],[Total capital cost Incl subsidies (Inflated)]],0)</f>
        <v>0.12250000000000001</v>
      </c>
      <c r="Y740" s="43">
        <f>IFERROR(Table1[[#This Row],[Subsidies (Uninflated)]]/Table1[[#This Row],[Total capital cost Incl subsidies (Inflated)]],0)</f>
        <v>0</v>
      </c>
      <c r="Z740" s="10"/>
    </row>
    <row r="741" spans="1:26" ht="46.5" x14ac:dyDescent="0.35">
      <c r="A741" s="32" t="s">
        <v>2147</v>
      </c>
      <c r="B741" s="56" t="s">
        <v>1515</v>
      </c>
      <c r="C741" s="53" t="s">
        <v>1440</v>
      </c>
      <c r="D741" s="65" t="s">
        <v>36</v>
      </c>
      <c r="E741" s="65" t="s">
        <v>20</v>
      </c>
      <c r="F741" s="60" t="s">
        <v>1192</v>
      </c>
      <c r="G741" s="70">
        <v>0.5</v>
      </c>
      <c r="H741" s="34">
        <v>2006</v>
      </c>
      <c r="I741" s="33">
        <v>2032</v>
      </c>
      <c r="J741" s="65">
        <v>2034</v>
      </c>
      <c r="K741" s="35">
        <v>30</v>
      </c>
      <c r="L741" s="32">
        <v>0</v>
      </c>
      <c r="M741" s="32">
        <v>0.30499999999999999</v>
      </c>
      <c r="N741" s="32">
        <v>0.1</v>
      </c>
      <c r="O741" s="32">
        <v>0.59500000000000008</v>
      </c>
      <c r="P741" s="36">
        <v>0.875</v>
      </c>
      <c r="Q741" s="37">
        <v>0.7350000000000001</v>
      </c>
      <c r="R741" s="38">
        <v>4971.6601652995187</v>
      </c>
      <c r="S741" s="39">
        <v>0</v>
      </c>
      <c r="T741" s="39">
        <v>4971.6601652995187</v>
      </c>
      <c r="U741" s="39">
        <v>3654.170221495147</v>
      </c>
      <c r="V741" s="40">
        <v>1317.4899438043722</v>
      </c>
      <c r="W741" s="41">
        <f>IFERROR(Table1[[#This Row],[DC Capex (Inflated)]]/Table1[[#This Row],[Total capital cost Incl subsidies (Inflated)]],0)</f>
        <v>0.7350000000000001</v>
      </c>
      <c r="X741" s="42">
        <f>IFERROR(Table1[[#This Row],[Rates Loan (Inflated)]]/Table1[[#This Row],[Total capital cost Incl subsidies (Inflated)]],0)</f>
        <v>0.26499999999999996</v>
      </c>
      <c r="Y741" s="43">
        <f>IFERROR(Table1[[#This Row],[Subsidies (Uninflated)]]/Table1[[#This Row],[Total capital cost Incl subsidies (Inflated)]],0)</f>
        <v>0</v>
      </c>
      <c r="Z741" s="10"/>
    </row>
    <row r="742" spans="1:26" ht="46.5" x14ac:dyDescent="0.35">
      <c r="A742" s="32" t="s">
        <v>2175</v>
      </c>
      <c r="B742" s="56" t="s">
        <v>1463</v>
      </c>
      <c r="C742" s="53" t="s">
        <v>1426</v>
      </c>
      <c r="D742" s="65" t="s">
        <v>36</v>
      </c>
      <c r="E742" s="65" t="s">
        <v>20</v>
      </c>
      <c r="F742" s="60" t="s">
        <v>1192</v>
      </c>
      <c r="G742" s="70">
        <v>0.6</v>
      </c>
      <c r="H742" s="34">
        <v>2006</v>
      </c>
      <c r="I742" s="33">
        <v>2032</v>
      </c>
      <c r="J742" s="65">
        <v>2034</v>
      </c>
      <c r="K742" s="35">
        <v>30</v>
      </c>
      <c r="L742" s="32">
        <v>0.02</v>
      </c>
      <c r="M742" s="32">
        <v>0.30499999999999999</v>
      </c>
      <c r="N742" s="32">
        <v>0.1</v>
      </c>
      <c r="O742" s="32">
        <v>0.57500000000000007</v>
      </c>
      <c r="P742" s="36">
        <v>0.875</v>
      </c>
      <c r="Q742" s="37">
        <v>0.72500000000000009</v>
      </c>
      <c r="R742" s="38">
        <v>3802.963548590556</v>
      </c>
      <c r="S742" s="39">
        <v>0</v>
      </c>
      <c r="T742" s="39">
        <v>3802.963548590556</v>
      </c>
      <c r="U742" s="39">
        <v>2757.1485727281533</v>
      </c>
      <c r="V742" s="40">
        <v>1045.8149758624027</v>
      </c>
      <c r="W742" s="41">
        <f>IFERROR(Table1[[#This Row],[DC Capex (Inflated)]]/Table1[[#This Row],[Total capital cost Incl subsidies (Inflated)]],0)</f>
        <v>0.72500000000000009</v>
      </c>
      <c r="X742" s="42">
        <f>IFERROR(Table1[[#This Row],[Rates Loan (Inflated)]]/Table1[[#This Row],[Total capital cost Incl subsidies (Inflated)]],0)</f>
        <v>0.27499999999999991</v>
      </c>
      <c r="Y742" s="43">
        <f>IFERROR(Table1[[#This Row],[Subsidies (Uninflated)]]/Table1[[#This Row],[Total capital cost Incl subsidies (Inflated)]],0)</f>
        <v>0</v>
      </c>
      <c r="Z742" s="10"/>
    </row>
    <row r="743" spans="1:26" ht="46.5" x14ac:dyDescent="0.35">
      <c r="A743" s="32" t="s">
        <v>2284</v>
      </c>
      <c r="B743" s="56" t="s">
        <v>1520</v>
      </c>
      <c r="C743" s="53" t="s">
        <v>1447</v>
      </c>
      <c r="D743" s="65" t="s">
        <v>36</v>
      </c>
      <c r="E743" s="65" t="s">
        <v>20</v>
      </c>
      <c r="F743" s="60" t="s">
        <v>1192</v>
      </c>
      <c r="G743" s="70">
        <v>1</v>
      </c>
      <c r="H743" s="34">
        <v>2006</v>
      </c>
      <c r="I743" s="33">
        <v>2033</v>
      </c>
      <c r="J743" s="65">
        <v>2034</v>
      </c>
      <c r="K743" s="35">
        <v>30</v>
      </c>
      <c r="L743" s="32">
        <v>0</v>
      </c>
      <c r="M743" s="32">
        <v>0.1</v>
      </c>
      <c r="N743" s="32">
        <v>0.02</v>
      </c>
      <c r="O743" s="32">
        <v>0.88</v>
      </c>
      <c r="P743" s="36">
        <v>0.875</v>
      </c>
      <c r="Q743" s="37">
        <v>0.87749999999999995</v>
      </c>
      <c r="R743" s="38">
        <v>860.88996640986056</v>
      </c>
      <c r="S743" s="39">
        <v>0</v>
      </c>
      <c r="T743" s="39">
        <v>860.88996640986056</v>
      </c>
      <c r="U743" s="39">
        <v>755.43094552465254</v>
      </c>
      <c r="V743" s="40">
        <v>105.45902088520802</v>
      </c>
      <c r="W743" s="41">
        <f>IFERROR(Table1[[#This Row],[DC Capex (Inflated)]]/Table1[[#This Row],[Total capital cost Incl subsidies (Inflated)]],0)</f>
        <v>0.87749999999999984</v>
      </c>
      <c r="X743" s="42">
        <f>IFERROR(Table1[[#This Row],[Rates Loan (Inflated)]]/Table1[[#This Row],[Total capital cost Incl subsidies (Inflated)]],0)</f>
        <v>0.12250000000000012</v>
      </c>
      <c r="Y743" s="43">
        <f>IFERROR(Table1[[#This Row],[Subsidies (Uninflated)]]/Table1[[#This Row],[Total capital cost Incl subsidies (Inflated)]],0)</f>
        <v>0</v>
      </c>
      <c r="Z743" s="10"/>
    </row>
    <row r="744" spans="1:26" ht="46.5" x14ac:dyDescent="0.35">
      <c r="A744" s="32" t="s">
        <v>2155</v>
      </c>
      <c r="B744" s="56" t="s">
        <v>1521</v>
      </c>
      <c r="C744" s="53" t="s">
        <v>1447</v>
      </c>
      <c r="D744" s="65" t="s">
        <v>36</v>
      </c>
      <c r="E744" s="65" t="s">
        <v>20</v>
      </c>
      <c r="F744" s="60" t="s">
        <v>1192</v>
      </c>
      <c r="G744" s="70">
        <v>1</v>
      </c>
      <c r="H744" s="34">
        <v>2006</v>
      </c>
      <c r="I744" s="33">
        <v>2033</v>
      </c>
      <c r="J744" s="65">
        <v>2034</v>
      </c>
      <c r="K744" s="35">
        <v>30</v>
      </c>
      <c r="L744" s="32">
        <v>0</v>
      </c>
      <c r="M744" s="32">
        <v>0.1</v>
      </c>
      <c r="N744" s="32">
        <v>0.02</v>
      </c>
      <c r="O744" s="32">
        <v>0.88</v>
      </c>
      <c r="P744" s="36">
        <v>0.875</v>
      </c>
      <c r="Q744" s="37">
        <v>0.87749999999999995</v>
      </c>
      <c r="R744" s="38">
        <v>4136.9960462471427</v>
      </c>
      <c r="S744" s="39">
        <v>0</v>
      </c>
      <c r="T744" s="39">
        <v>4136.9960462471427</v>
      </c>
      <c r="U744" s="39">
        <v>3630.2140305818671</v>
      </c>
      <c r="V744" s="40">
        <v>506.78201566527525</v>
      </c>
      <c r="W744" s="41">
        <f>IFERROR(Table1[[#This Row],[DC Capex (Inflated)]]/Table1[[#This Row],[Total capital cost Incl subsidies (Inflated)]],0)</f>
        <v>0.87749999999999984</v>
      </c>
      <c r="X744" s="42">
        <f>IFERROR(Table1[[#This Row],[Rates Loan (Inflated)]]/Table1[[#This Row],[Total capital cost Incl subsidies (Inflated)]],0)</f>
        <v>0.12250000000000007</v>
      </c>
      <c r="Y744" s="43">
        <f>IFERROR(Table1[[#This Row],[Subsidies (Uninflated)]]/Table1[[#This Row],[Total capital cost Incl subsidies (Inflated)]],0)</f>
        <v>0</v>
      </c>
      <c r="Z744" s="10"/>
    </row>
    <row r="745" spans="1:26" ht="23.25" x14ac:dyDescent="0.35">
      <c r="A745" s="32" t="s">
        <v>2106</v>
      </c>
      <c r="B745" s="56" t="s">
        <v>1513</v>
      </c>
      <c r="C745" s="53" t="s">
        <v>1440</v>
      </c>
      <c r="D745" s="65" t="s">
        <v>36</v>
      </c>
      <c r="E745" s="65" t="s">
        <v>20</v>
      </c>
      <c r="F745" s="60" t="s">
        <v>1192</v>
      </c>
      <c r="G745" s="70">
        <v>0.5</v>
      </c>
      <c r="H745" s="34">
        <v>2006</v>
      </c>
      <c r="I745" s="33">
        <v>2033</v>
      </c>
      <c r="J745" s="65">
        <v>2034</v>
      </c>
      <c r="K745" s="35">
        <v>30</v>
      </c>
      <c r="L745" s="32">
        <v>0</v>
      </c>
      <c r="M745" s="32">
        <v>0.1</v>
      </c>
      <c r="N745" s="32">
        <v>0.1</v>
      </c>
      <c r="O745" s="32">
        <v>0.8</v>
      </c>
      <c r="P745" s="36">
        <v>0.875</v>
      </c>
      <c r="Q745" s="37">
        <v>0.83750000000000002</v>
      </c>
      <c r="R745" s="38">
        <v>7656.1016282373321</v>
      </c>
      <c r="S745" s="39">
        <v>0</v>
      </c>
      <c r="T745" s="39">
        <v>7656.1016282373321</v>
      </c>
      <c r="U745" s="39">
        <v>6411.9851136487659</v>
      </c>
      <c r="V745" s="40">
        <v>1244.1165145885659</v>
      </c>
      <c r="W745" s="41">
        <f>IFERROR(Table1[[#This Row],[DC Capex (Inflated)]]/Table1[[#This Row],[Total capital cost Incl subsidies (Inflated)]],0)</f>
        <v>0.83750000000000002</v>
      </c>
      <c r="X745" s="42">
        <f>IFERROR(Table1[[#This Row],[Rates Loan (Inflated)]]/Table1[[#This Row],[Total capital cost Incl subsidies (Inflated)]],0)</f>
        <v>0.16249999999999992</v>
      </c>
      <c r="Y745" s="43">
        <f>IFERROR(Table1[[#This Row],[Subsidies (Uninflated)]]/Table1[[#This Row],[Total capital cost Incl subsidies (Inflated)]],0)</f>
        <v>0</v>
      </c>
      <c r="Z745" s="10"/>
    </row>
    <row r="746" spans="1:26" ht="46.5" x14ac:dyDescent="0.35">
      <c r="A746" s="32" t="s">
        <v>2161</v>
      </c>
      <c r="B746" s="56" t="s">
        <v>1510</v>
      </c>
      <c r="C746" s="53" t="s">
        <v>1440</v>
      </c>
      <c r="D746" s="65" t="s">
        <v>36</v>
      </c>
      <c r="E746" s="65" t="s">
        <v>20</v>
      </c>
      <c r="F746" s="60" t="s">
        <v>1192</v>
      </c>
      <c r="G746" s="70">
        <v>0.5</v>
      </c>
      <c r="H746" s="34">
        <v>2006</v>
      </c>
      <c r="I746" s="33">
        <v>2033</v>
      </c>
      <c r="J746" s="65">
        <v>2034</v>
      </c>
      <c r="K746" s="35">
        <v>30</v>
      </c>
      <c r="L746" s="32">
        <v>0</v>
      </c>
      <c r="M746" s="32">
        <v>0.30499999999999999</v>
      </c>
      <c r="N746" s="32">
        <v>0.1</v>
      </c>
      <c r="O746" s="32">
        <v>0.59500000000000008</v>
      </c>
      <c r="P746" s="36">
        <v>0.875</v>
      </c>
      <c r="Q746" s="37">
        <v>0.7350000000000001</v>
      </c>
      <c r="R746" s="38">
        <v>3597.0784509512405</v>
      </c>
      <c r="S746" s="39">
        <v>0</v>
      </c>
      <c r="T746" s="39">
        <v>3597.0784509512405</v>
      </c>
      <c r="U746" s="39">
        <v>2643.852661449162</v>
      </c>
      <c r="V746" s="40">
        <v>953.22578950207844</v>
      </c>
      <c r="W746" s="41">
        <f>IFERROR(Table1[[#This Row],[DC Capex (Inflated)]]/Table1[[#This Row],[Total capital cost Incl subsidies (Inflated)]],0)</f>
        <v>0.7350000000000001</v>
      </c>
      <c r="X746" s="42">
        <f>IFERROR(Table1[[#This Row],[Rates Loan (Inflated)]]/Table1[[#This Row],[Total capital cost Incl subsidies (Inflated)]],0)</f>
        <v>0.2649999999999999</v>
      </c>
      <c r="Y746" s="43">
        <f>IFERROR(Table1[[#This Row],[Subsidies (Uninflated)]]/Table1[[#This Row],[Total capital cost Incl subsidies (Inflated)]],0)</f>
        <v>0</v>
      </c>
      <c r="Z746" s="10"/>
    </row>
    <row r="747" spans="1:26" ht="46.5" x14ac:dyDescent="0.35">
      <c r="A747" s="32" t="s">
        <v>2171</v>
      </c>
      <c r="B747" s="56" t="s">
        <v>2172</v>
      </c>
      <c r="C747" s="53" t="s">
        <v>1447</v>
      </c>
      <c r="D747" s="65" t="s">
        <v>36</v>
      </c>
      <c r="E747" s="65" t="s">
        <v>20</v>
      </c>
      <c r="F747" s="60" t="s">
        <v>1192</v>
      </c>
      <c r="G747" s="70">
        <v>0.6</v>
      </c>
      <c r="H747" s="34">
        <v>2006</v>
      </c>
      <c r="I747" s="33">
        <v>2025</v>
      </c>
      <c r="J747" s="65">
        <v>2034</v>
      </c>
      <c r="K747" s="35">
        <v>30</v>
      </c>
      <c r="L747" s="32">
        <v>0</v>
      </c>
      <c r="M747" s="32">
        <v>0.30499999999999999</v>
      </c>
      <c r="N747" s="32">
        <v>0.1</v>
      </c>
      <c r="O747" s="32">
        <v>0.59500000000000008</v>
      </c>
      <c r="P747" s="36">
        <v>0.875</v>
      </c>
      <c r="Q747" s="37">
        <v>0.7350000000000001</v>
      </c>
      <c r="R747" s="38">
        <v>2900.5200000000004</v>
      </c>
      <c r="S747" s="39">
        <v>0</v>
      </c>
      <c r="T747" s="39">
        <v>2900.5200000000004</v>
      </c>
      <c r="U747" s="39">
        <v>2131.8822000000005</v>
      </c>
      <c r="V747" s="40">
        <v>768.63779999999997</v>
      </c>
      <c r="W747" s="41">
        <f>IFERROR(Table1[[#This Row],[DC Capex (Inflated)]]/Table1[[#This Row],[Total capital cost Incl subsidies (Inflated)]],0)</f>
        <v>0.7350000000000001</v>
      </c>
      <c r="X747" s="42">
        <f>IFERROR(Table1[[#This Row],[Rates Loan (Inflated)]]/Table1[[#This Row],[Total capital cost Incl subsidies (Inflated)]],0)</f>
        <v>0.26499999999999996</v>
      </c>
      <c r="Y747" s="43">
        <f>IFERROR(Table1[[#This Row],[Subsidies (Uninflated)]]/Table1[[#This Row],[Total capital cost Incl subsidies (Inflated)]],0)</f>
        <v>0</v>
      </c>
      <c r="Z747" s="10"/>
    </row>
    <row r="748" spans="1:26" ht="46.5" x14ac:dyDescent="0.35">
      <c r="A748" s="32" t="s">
        <v>2202</v>
      </c>
      <c r="B748" s="56" t="s">
        <v>2203</v>
      </c>
      <c r="C748" s="53" t="s">
        <v>1471</v>
      </c>
      <c r="D748" s="65" t="s">
        <v>36</v>
      </c>
      <c r="E748" s="65" t="s">
        <v>20</v>
      </c>
      <c r="F748" s="60" t="s">
        <v>1192</v>
      </c>
      <c r="G748" s="70">
        <v>1</v>
      </c>
      <c r="H748" s="34">
        <v>2006</v>
      </c>
      <c r="I748" s="33">
        <v>2029</v>
      </c>
      <c r="J748" s="65">
        <v>2034</v>
      </c>
      <c r="K748" s="35">
        <v>30</v>
      </c>
      <c r="L748" s="32">
        <v>0</v>
      </c>
      <c r="M748" s="32">
        <v>0.1</v>
      </c>
      <c r="N748" s="32">
        <v>0.02</v>
      </c>
      <c r="O748" s="32">
        <v>0.88</v>
      </c>
      <c r="P748" s="36">
        <v>0.875</v>
      </c>
      <c r="Q748" s="37">
        <v>0.87749999999999995</v>
      </c>
      <c r="R748" s="38">
        <v>2964.3174324511178</v>
      </c>
      <c r="S748" s="39">
        <v>0</v>
      </c>
      <c r="T748" s="39">
        <v>2964.3174324511178</v>
      </c>
      <c r="U748" s="39">
        <v>2601.1885469758558</v>
      </c>
      <c r="V748" s="40">
        <v>363.12888547526217</v>
      </c>
      <c r="W748" s="41">
        <f>IFERROR(Table1[[#This Row],[DC Capex (Inflated)]]/Table1[[#This Row],[Total capital cost Incl subsidies (Inflated)]],0)</f>
        <v>0.87749999999999995</v>
      </c>
      <c r="X748" s="42">
        <f>IFERROR(Table1[[#This Row],[Rates Loan (Inflated)]]/Table1[[#This Row],[Total capital cost Incl subsidies (Inflated)]],0)</f>
        <v>0.12250000000000008</v>
      </c>
      <c r="Y748" s="43">
        <f>IFERROR(Table1[[#This Row],[Subsidies (Uninflated)]]/Table1[[#This Row],[Total capital cost Incl subsidies (Inflated)]],0)</f>
        <v>0</v>
      </c>
      <c r="Z748" s="10"/>
    </row>
    <row r="749" spans="1:26" ht="46.5" x14ac:dyDescent="0.35">
      <c r="A749" s="32" t="s">
        <v>2247</v>
      </c>
      <c r="B749" s="56" t="s">
        <v>2248</v>
      </c>
      <c r="C749" s="53" t="s">
        <v>1471</v>
      </c>
      <c r="D749" s="65" t="s">
        <v>36</v>
      </c>
      <c r="E749" s="65" t="s">
        <v>20</v>
      </c>
      <c r="F749" s="60" t="s">
        <v>1192</v>
      </c>
      <c r="G749" s="70">
        <v>1</v>
      </c>
      <c r="H749" s="34">
        <v>2006</v>
      </c>
      <c r="I749" s="33">
        <v>2026</v>
      </c>
      <c r="J749" s="65">
        <v>2034</v>
      </c>
      <c r="K749" s="35">
        <v>30</v>
      </c>
      <c r="L749" s="32">
        <v>0.02</v>
      </c>
      <c r="M749" s="32">
        <v>0.1</v>
      </c>
      <c r="N749" s="32">
        <v>0.02</v>
      </c>
      <c r="O749" s="32">
        <v>0.86</v>
      </c>
      <c r="P749" s="36">
        <v>0.875</v>
      </c>
      <c r="Q749" s="37">
        <v>0.86749999999999994</v>
      </c>
      <c r="R749" s="38">
        <v>1333.1359641600002</v>
      </c>
      <c r="S749" s="39">
        <v>0</v>
      </c>
      <c r="T749" s="39">
        <v>1333.1359641600002</v>
      </c>
      <c r="U749" s="39">
        <v>1156.4954489088</v>
      </c>
      <c r="V749" s="40">
        <v>176.6405152512001</v>
      </c>
      <c r="W749" s="41">
        <f>IFERROR(Table1[[#This Row],[DC Capex (Inflated)]]/Table1[[#This Row],[Total capital cost Incl subsidies (Inflated)]],0)</f>
        <v>0.86749999999999983</v>
      </c>
      <c r="X749" s="42">
        <f>IFERROR(Table1[[#This Row],[Rates Loan (Inflated)]]/Table1[[#This Row],[Total capital cost Incl subsidies (Inflated)]],0)</f>
        <v>0.13250000000000006</v>
      </c>
      <c r="Y749" s="43">
        <f>IFERROR(Table1[[#This Row],[Subsidies (Uninflated)]]/Table1[[#This Row],[Total capital cost Incl subsidies (Inflated)]],0)</f>
        <v>0</v>
      </c>
      <c r="Z749" s="10"/>
    </row>
    <row r="750" spans="1:26" ht="23.25" x14ac:dyDescent="0.35">
      <c r="A750" s="32" t="s">
        <v>2272</v>
      </c>
      <c r="B750" s="56" t="s">
        <v>2273</v>
      </c>
      <c r="C750" s="53" t="s">
        <v>1421</v>
      </c>
      <c r="D750" s="65" t="s">
        <v>36</v>
      </c>
      <c r="E750" s="65" t="s">
        <v>20</v>
      </c>
      <c r="F750" s="60" t="s">
        <v>1192</v>
      </c>
      <c r="G750" s="70">
        <v>1</v>
      </c>
      <c r="H750" s="34">
        <v>2006</v>
      </c>
      <c r="I750" s="33">
        <v>2028</v>
      </c>
      <c r="J750" s="65">
        <v>2034</v>
      </c>
      <c r="K750" s="35">
        <v>30</v>
      </c>
      <c r="L750" s="32">
        <v>0.02</v>
      </c>
      <c r="M750" s="32">
        <v>0.1</v>
      </c>
      <c r="N750" s="32">
        <v>0.02</v>
      </c>
      <c r="O750" s="32">
        <v>0.86</v>
      </c>
      <c r="P750" s="36">
        <v>0.875</v>
      </c>
      <c r="Q750" s="37">
        <v>0.86749999999999994</v>
      </c>
      <c r="R750" s="38">
        <v>933.63798528000007</v>
      </c>
      <c r="S750" s="39">
        <v>0</v>
      </c>
      <c r="T750" s="39">
        <v>933.63798528000007</v>
      </c>
      <c r="U750" s="39">
        <v>809.93095223039995</v>
      </c>
      <c r="V750" s="40">
        <v>123.70703304960011</v>
      </c>
      <c r="W750" s="41">
        <f>IFERROR(Table1[[#This Row],[DC Capex (Inflated)]]/Table1[[#This Row],[Total capital cost Incl subsidies (Inflated)]],0)</f>
        <v>0.86749999999999994</v>
      </c>
      <c r="X750" s="42">
        <f>IFERROR(Table1[[#This Row],[Rates Loan (Inflated)]]/Table1[[#This Row],[Total capital cost Incl subsidies (Inflated)]],0)</f>
        <v>0.13250000000000012</v>
      </c>
      <c r="Y750" s="43">
        <f>IFERROR(Table1[[#This Row],[Subsidies (Uninflated)]]/Table1[[#This Row],[Total capital cost Incl subsidies (Inflated)]],0)</f>
        <v>0</v>
      </c>
      <c r="Z750" s="10"/>
    </row>
    <row r="751" spans="1:26" ht="23.25" x14ac:dyDescent="0.35">
      <c r="A751" s="32" t="s">
        <v>2084</v>
      </c>
      <c r="B751" s="56" t="s">
        <v>2461</v>
      </c>
      <c r="C751" s="53" t="s">
        <v>1490</v>
      </c>
      <c r="D751" s="65" t="s">
        <v>36</v>
      </c>
      <c r="E751" s="65" t="s">
        <v>20</v>
      </c>
      <c r="F751" s="60" t="s">
        <v>1192</v>
      </c>
      <c r="G751" s="70">
        <v>0.6</v>
      </c>
      <c r="H751" s="34">
        <v>2006</v>
      </c>
      <c r="I751" s="33">
        <v>2025</v>
      </c>
      <c r="J751" s="65">
        <v>2034</v>
      </c>
      <c r="K751" s="35">
        <v>30</v>
      </c>
      <c r="L751" s="32">
        <v>0</v>
      </c>
      <c r="M751" s="32">
        <v>0.1</v>
      </c>
      <c r="N751" s="32">
        <v>0.1</v>
      </c>
      <c r="O751" s="32">
        <v>0.8</v>
      </c>
      <c r="P751" s="36">
        <v>0.875</v>
      </c>
      <c r="Q751" s="37">
        <v>0.83750000000000002</v>
      </c>
      <c r="R751" s="38">
        <v>16140.83660028864</v>
      </c>
      <c r="S751" s="39">
        <v>4140.1745999999994</v>
      </c>
      <c r="T751" s="39">
        <v>12000.662000288641</v>
      </c>
      <c r="U751" s="39">
        <v>10050.554425241737</v>
      </c>
      <c r="V751" s="40">
        <v>1950.1075750469042</v>
      </c>
      <c r="W751" s="41">
        <f>IFERROR(Table1[[#This Row],[DC Capex (Inflated)]]/Table1[[#This Row],[Total capital cost Incl subsidies (Inflated)]],0)</f>
        <v>0.62267865502473441</v>
      </c>
      <c r="X751" s="42">
        <f>IFERROR(Table1[[#This Row],[Rates Loan (Inflated)]]/Table1[[#This Row],[Total capital cost Incl subsidies (Inflated)]],0)</f>
        <v>0.12081824649733654</v>
      </c>
      <c r="Y751" s="43">
        <f>IFERROR(Table1[[#This Row],[Subsidies (Uninflated)]]/Table1[[#This Row],[Total capital cost Incl subsidies (Inflated)]],0)</f>
        <v>0.25650309847792913</v>
      </c>
      <c r="Z751" s="10"/>
    </row>
    <row r="752" spans="1:26" ht="23.25" x14ac:dyDescent="0.35">
      <c r="A752" s="32" t="s">
        <v>2507</v>
      </c>
      <c r="B752" s="56" t="s">
        <v>2463</v>
      </c>
      <c r="C752" s="53" t="s">
        <v>1490</v>
      </c>
      <c r="D752" s="65" t="s">
        <v>36</v>
      </c>
      <c r="E752" s="65" t="s">
        <v>20</v>
      </c>
      <c r="F752" s="60" t="s">
        <v>1192</v>
      </c>
      <c r="G752" s="70">
        <v>0.6</v>
      </c>
      <c r="H752" s="34">
        <v>2006</v>
      </c>
      <c r="I752" s="33">
        <v>2025</v>
      </c>
      <c r="J752" s="65">
        <v>2034</v>
      </c>
      <c r="K752" s="35">
        <v>30</v>
      </c>
      <c r="L752" s="32">
        <v>0</v>
      </c>
      <c r="M752" s="32">
        <v>0.1</v>
      </c>
      <c r="N752" s="32">
        <v>0.1</v>
      </c>
      <c r="O752" s="32">
        <v>0.8</v>
      </c>
      <c r="P752" s="36">
        <v>0.875</v>
      </c>
      <c r="Q752" s="37">
        <v>0.83750000000000002</v>
      </c>
      <c r="R752" s="38">
        <v>14258.793349088643</v>
      </c>
      <c r="S752" s="39">
        <v>4140.1745999999994</v>
      </c>
      <c r="T752" s="39">
        <v>10118.618749088644</v>
      </c>
      <c r="U752" s="39">
        <v>8474.343202361737</v>
      </c>
      <c r="V752" s="40">
        <v>1644.2755467269037</v>
      </c>
      <c r="W752" s="41">
        <f>IFERROR(Table1[[#This Row],[DC Capex (Inflated)]]/Table1[[#This Row],[Total capital cost Incl subsidies (Inflated)]],0)</f>
        <v>0.59432400729079771</v>
      </c>
      <c r="X752" s="42">
        <f>IFERROR(Table1[[#This Row],[Rates Loan (Inflated)]]/Table1[[#This Row],[Total capital cost Incl subsidies (Inflated)]],0)</f>
        <v>0.11531659842955774</v>
      </c>
      <c r="Y752" s="43">
        <f>IFERROR(Table1[[#This Row],[Subsidies (Uninflated)]]/Table1[[#This Row],[Total capital cost Incl subsidies (Inflated)]],0)</f>
        <v>0.2903593942796443</v>
      </c>
      <c r="Z752" s="10"/>
    </row>
    <row r="753" spans="1:26" ht="23.25" x14ac:dyDescent="0.35">
      <c r="A753" s="32" t="s">
        <v>2508</v>
      </c>
      <c r="B753" s="56" t="s">
        <v>2466</v>
      </c>
      <c r="C753" s="53" t="s">
        <v>1490</v>
      </c>
      <c r="D753" s="65" t="s">
        <v>36</v>
      </c>
      <c r="E753" s="65" t="s">
        <v>20</v>
      </c>
      <c r="F753" s="60" t="s">
        <v>1192</v>
      </c>
      <c r="G753" s="70">
        <v>0.6</v>
      </c>
      <c r="H753" s="34">
        <v>2006</v>
      </c>
      <c r="I753" s="33">
        <v>2025</v>
      </c>
      <c r="J753" s="65">
        <v>2034</v>
      </c>
      <c r="K753" s="35">
        <v>30</v>
      </c>
      <c r="L753" s="32">
        <v>0</v>
      </c>
      <c r="M753" s="32">
        <v>0.1</v>
      </c>
      <c r="N753" s="32">
        <v>0.1</v>
      </c>
      <c r="O753" s="32">
        <v>0.8</v>
      </c>
      <c r="P753" s="36">
        <v>0.875</v>
      </c>
      <c r="Q753" s="37">
        <v>0.83750000000000002</v>
      </c>
      <c r="R753" s="38">
        <v>6041.7377939268408</v>
      </c>
      <c r="S753" s="39">
        <v>0</v>
      </c>
      <c r="T753" s="39">
        <v>6041.7377939268408</v>
      </c>
      <c r="U753" s="39">
        <v>5059.9554024137296</v>
      </c>
      <c r="V753" s="40">
        <v>981.78239151311152</v>
      </c>
      <c r="W753" s="41">
        <f>IFERROR(Table1[[#This Row],[DC Capex (Inflated)]]/Table1[[#This Row],[Total capital cost Incl subsidies (Inflated)]],0)</f>
        <v>0.83750000000000002</v>
      </c>
      <c r="X753" s="42">
        <f>IFERROR(Table1[[#This Row],[Rates Loan (Inflated)]]/Table1[[#This Row],[Total capital cost Incl subsidies (Inflated)]],0)</f>
        <v>0.16249999999999998</v>
      </c>
      <c r="Y753" s="43">
        <f>IFERROR(Table1[[#This Row],[Subsidies (Uninflated)]]/Table1[[#This Row],[Total capital cost Incl subsidies (Inflated)]],0)</f>
        <v>0</v>
      </c>
      <c r="Z753" s="10"/>
    </row>
    <row r="754" spans="1:26" ht="46.5" x14ac:dyDescent="0.35">
      <c r="A754" s="32" t="s">
        <v>2509</v>
      </c>
      <c r="B754" s="56" t="s">
        <v>2129</v>
      </c>
      <c r="C754" s="53" t="s">
        <v>1447</v>
      </c>
      <c r="D754" s="65" t="s">
        <v>36</v>
      </c>
      <c r="E754" s="65" t="s">
        <v>20</v>
      </c>
      <c r="F754" s="60" t="s">
        <v>1192</v>
      </c>
      <c r="G754" s="70">
        <v>0.5</v>
      </c>
      <c r="H754" s="34">
        <v>2006</v>
      </c>
      <c r="I754" s="33">
        <v>2025</v>
      </c>
      <c r="J754" s="65">
        <v>2034</v>
      </c>
      <c r="K754" s="35">
        <v>30</v>
      </c>
      <c r="L754" s="32">
        <v>0</v>
      </c>
      <c r="M754" s="32">
        <v>0.1</v>
      </c>
      <c r="N754" s="32">
        <v>0.1</v>
      </c>
      <c r="O754" s="32">
        <v>0.8</v>
      </c>
      <c r="P754" s="36">
        <v>0.875</v>
      </c>
      <c r="Q754" s="37">
        <v>0.83750000000000002</v>
      </c>
      <c r="R754" s="38">
        <v>10259.527149900001</v>
      </c>
      <c r="S754" s="39">
        <v>0</v>
      </c>
      <c r="T754" s="39">
        <v>10259.527149900001</v>
      </c>
      <c r="U754" s="39">
        <v>8592.35398804125</v>
      </c>
      <c r="V754" s="40">
        <v>1667.1731618587496</v>
      </c>
      <c r="W754" s="41">
        <f>IFERROR(Table1[[#This Row],[DC Capex (Inflated)]]/Table1[[#This Row],[Total capital cost Incl subsidies (Inflated)]],0)</f>
        <v>0.83749999999999991</v>
      </c>
      <c r="X754" s="42">
        <f>IFERROR(Table1[[#This Row],[Rates Loan (Inflated)]]/Table1[[#This Row],[Total capital cost Incl subsidies (Inflated)]],0)</f>
        <v>0.16249999999999995</v>
      </c>
      <c r="Y754" s="43">
        <f>IFERROR(Table1[[#This Row],[Subsidies (Uninflated)]]/Table1[[#This Row],[Total capital cost Incl subsidies (Inflated)]],0)</f>
        <v>0</v>
      </c>
      <c r="Z754" s="10"/>
    </row>
    <row r="755" spans="1:26" ht="23.25" x14ac:dyDescent="0.35">
      <c r="A755" s="32" t="s">
        <v>2510</v>
      </c>
      <c r="B755" s="56" t="s">
        <v>2141</v>
      </c>
      <c r="C755" s="53" t="s">
        <v>1395</v>
      </c>
      <c r="D755" s="65" t="s">
        <v>36</v>
      </c>
      <c r="E755" s="65" t="s">
        <v>20</v>
      </c>
      <c r="F755" s="60" t="s">
        <v>1192</v>
      </c>
      <c r="G755" s="70">
        <v>0.6</v>
      </c>
      <c r="H755" s="34">
        <v>2006</v>
      </c>
      <c r="I755" s="33">
        <v>2025</v>
      </c>
      <c r="J755" s="65">
        <v>2034</v>
      </c>
      <c r="K755" s="35">
        <v>30</v>
      </c>
      <c r="L755" s="32">
        <v>0.02</v>
      </c>
      <c r="M755" s="32">
        <v>0.30499999999999999</v>
      </c>
      <c r="N755" s="32">
        <v>0.1</v>
      </c>
      <c r="O755" s="32">
        <v>0.57500000000000007</v>
      </c>
      <c r="P755" s="36">
        <v>0.875</v>
      </c>
      <c r="Q755" s="37">
        <v>0.72500000000000009</v>
      </c>
      <c r="R755" s="38">
        <v>5059.3802112000003</v>
      </c>
      <c r="S755" s="39">
        <v>0</v>
      </c>
      <c r="T755" s="39">
        <v>5059.3802112000003</v>
      </c>
      <c r="U755" s="39">
        <v>3668.0506531200003</v>
      </c>
      <c r="V755" s="40">
        <v>1391.3295580799995</v>
      </c>
      <c r="W755" s="41">
        <f>IFERROR(Table1[[#This Row],[DC Capex (Inflated)]]/Table1[[#This Row],[Total capital cost Incl subsidies (Inflated)]],0)</f>
        <v>0.72499999999999998</v>
      </c>
      <c r="X755" s="42">
        <f>IFERROR(Table1[[#This Row],[Rates Loan (Inflated)]]/Table1[[#This Row],[Total capital cost Incl subsidies (Inflated)]],0)</f>
        <v>0.27499999999999991</v>
      </c>
      <c r="Y755" s="43">
        <f>IFERROR(Table1[[#This Row],[Subsidies (Uninflated)]]/Table1[[#This Row],[Total capital cost Incl subsidies (Inflated)]],0)</f>
        <v>0</v>
      </c>
      <c r="Z755" s="10"/>
    </row>
    <row r="756" spans="1:26" ht="23.25" x14ac:dyDescent="0.35">
      <c r="A756" s="32" t="s">
        <v>1527</v>
      </c>
      <c r="B756" s="56" t="s">
        <v>2517</v>
      </c>
      <c r="C756" s="53"/>
      <c r="D756" s="65" t="s">
        <v>36</v>
      </c>
      <c r="E756" s="65" t="s">
        <v>20</v>
      </c>
      <c r="F756" s="60" t="s">
        <v>1192</v>
      </c>
      <c r="G756" s="70">
        <v>1</v>
      </c>
      <c r="H756" s="34">
        <v>2006</v>
      </c>
      <c r="I756" s="33">
        <v>2019</v>
      </c>
      <c r="J756" s="65">
        <v>2031</v>
      </c>
      <c r="K756" s="35">
        <v>30</v>
      </c>
      <c r="L756" s="32">
        <v>0</v>
      </c>
      <c r="M756" s="32">
        <v>0.30499999999999999</v>
      </c>
      <c r="N756" s="32">
        <v>0.02</v>
      </c>
      <c r="O756" s="32">
        <v>0.67500000000000004</v>
      </c>
      <c r="P756" s="36">
        <v>0.38</v>
      </c>
      <c r="Q756" s="37">
        <v>0.52750000000000008</v>
      </c>
      <c r="R756" s="38">
        <v>503.85237999999998</v>
      </c>
      <c r="S756" s="39">
        <v>256.96499999999997</v>
      </c>
      <c r="T756" s="39">
        <v>246.88738000000001</v>
      </c>
      <c r="U756" s="39">
        <v>130.23309294999999</v>
      </c>
      <c r="V756" s="40">
        <v>116.65428704999999</v>
      </c>
      <c r="W756" s="41">
        <f>IFERROR(Table1[[#This Row],[DC Capex (Inflated)]]/Table1[[#This Row],[Total capital cost Incl subsidies (Inflated)]],0)</f>
        <v>0.25847470036759573</v>
      </c>
      <c r="X756" s="42">
        <f>IFERROR(Table1[[#This Row],[Rates Loan (Inflated)]]/Table1[[#This Row],[Total capital cost Incl subsidies (Inflated)]],0)</f>
        <v>0.23152473160888909</v>
      </c>
      <c r="Y756" s="43">
        <f>IFERROR(Table1[[#This Row],[Subsidies (Uninflated)]]/Table1[[#This Row],[Total capital cost Incl subsidies (Inflated)]],0)</f>
        <v>0.51000056802351512</v>
      </c>
      <c r="Z756" s="10"/>
    </row>
    <row r="757" spans="1:26" ht="23.25" x14ac:dyDescent="0.35">
      <c r="A757" s="32" t="s">
        <v>1454</v>
      </c>
      <c r="B757" s="56" t="s">
        <v>2518</v>
      </c>
      <c r="C757" s="53"/>
      <c r="D757" s="65" t="s">
        <v>36</v>
      </c>
      <c r="E757" s="65" t="s">
        <v>38</v>
      </c>
      <c r="F757" s="60" t="s">
        <v>1192</v>
      </c>
      <c r="G757" s="70">
        <v>0.6</v>
      </c>
      <c r="H757" s="34">
        <v>2006</v>
      </c>
      <c r="I757" s="33">
        <v>2019</v>
      </c>
      <c r="J757" s="65">
        <v>2031</v>
      </c>
      <c r="K757" s="35">
        <v>30</v>
      </c>
      <c r="L757" s="32">
        <v>0</v>
      </c>
      <c r="M757" s="32">
        <v>0.1</v>
      </c>
      <c r="N757" s="32">
        <v>0.05</v>
      </c>
      <c r="O757" s="32">
        <v>0.85</v>
      </c>
      <c r="P757" s="36">
        <v>0.63</v>
      </c>
      <c r="Q757" s="37">
        <v>0.74</v>
      </c>
      <c r="R757" s="38">
        <v>256.48315799999995</v>
      </c>
      <c r="S757" s="39">
        <v>130.80420000000001</v>
      </c>
      <c r="T757" s="39">
        <v>125.67895799999998</v>
      </c>
      <c r="U757" s="39">
        <v>93.002428919999986</v>
      </c>
      <c r="V757" s="40">
        <v>32.676529080000002</v>
      </c>
      <c r="W757" s="41">
        <f>IFERROR(Table1[[#This Row],[DC Capex (Inflated)]]/Table1[[#This Row],[Total capital cost Incl subsidies (Inflated)]],0)</f>
        <v>0.36260637792053391</v>
      </c>
      <c r="X757" s="42">
        <f>IFERROR(Table1[[#This Row],[Rates Loan (Inflated)]]/Table1[[#This Row],[Total capital cost Incl subsidies (Inflated)]],0)</f>
        <v>0.12740224089099841</v>
      </c>
      <c r="Y757" s="43">
        <f>IFERROR(Table1[[#This Row],[Subsidies (Uninflated)]]/Table1[[#This Row],[Total capital cost Incl subsidies (Inflated)]],0)</f>
        <v>0.50999138118846787</v>
      </c>
      <c r="Z757" s="10"/>
    </row>
    <row r="758" spans="1:26" ht="23.25" x14ac:dyDescent="0.35">
      <c r="A758" s="32" t="s">
        <v>1459</v>
      </c>
      <c r="B758" s="56" t="s">
        <v>2519</v>
      </c>
      <c r="C758" s="53"/>
      <c r="D758" s="65" t="s">
        <v>36</v>
      </c>
      <c r="E758" s="65" t="s">
        <v>38</v>
      </c>
      <c r="F758" s="60" t="s">
        <v>1192</v>
      </c>
      <c r="G758" s="70">
        <v>0.6</v>
      </c>
      <c r="H758" s="34">
        <v>2006</v>
      </c>
      <c r="I758" s="33">
        <v>2019</v>
      </c>
      <c r="J758" s="65">
        <v>2031</v>
      </c>
      <c r="K758" s="35">
        <v>30</v>
      </c>
      <c r="L758" s="32">
        <v>0</v>
      </c>
      <c r="M758" s="32">
        <v>0.1</v>
      </c>
      <c r="N758" s="32">
        <v>0.05</v>
      </c>
      <c r="O758" s="32">
        <v>0.85</v>
      </c>
      <c r="P758" s="36">
        <v>0.63</v>
      </c>
      <c r="Q758" s="37">
        <v>0.74</v>
      </c>
      <c r="R758" s="38">
        <v>636.40356599999984</v>
      </c>
      <c r="S758" s="39">
        <v>324.56399999999996</v>
      </c>
      <c r="T758" s="39">
        <v>311.83956600000005</v>
      </c>
      <c r="U758" s="39">
        <v>230.76127883999999</v>
      </c>
      <c r="V758" s="40">
        <v>81.078287159999974</v>
      </c>
      <c r="W758" s="41">
        <f>IFERROR(Table1[[#This Row],[DC Capex (Inflated)]]/Table1[[#This Row],[Total capital cost Incl subsidies (Inflated)]],0)</f>
        <v>0.36260211470908077</v>
      </c>
      <c r="X758" s="42">
        <f>IFERROR(Table1[[#This Row],[Rates Loan (Inflated)]]/Table1[[#This Row],[Total capital cost Incl subsidies (Inflated)]],0)</f>
        <v>0.12740074300589321</v>
      </c>
      <c r="Y758" s="43">
        <f>IFERROR(Table1[[#This Row],[Subsidies (Uninflated)]]/Table1[[#This Row],[Total capital cost Incl subsidies (Inflated)]],0)</f>
        <v>0.50999714228502613</v>
      </c>
      <c r="Z758" s="10"/>
    </row>
    <row r="759" spans="1:26" ht="23.25" x14ac:dyDescent="0.35">
      <c r="A759" s="32" t="s">
        <v>1462</v>
      </c>
      <c r="B759" s="56" t="s">
        <v>2520</v>
      </c>
      <c r="C759" s="53"/>
      <c r="D759" s="65" t="s">
        <v>36</v>
      </c>
      <c r="E759" s="65" t="s">
        <v>20</v>
      </c>
      <c r="F759" s="60" t="s">
        <v>1192</v>
      </c>
      <c r="G759" s="70">
        <v>0.6</v>
      </c>
      <c r="H759" s="34">
        <v>2006</v>
      </c>
      <c r="I759" s="33">
        <v>2019</v>
      </c>
      <c r="J759" s="65">
        <v>2031</v>
      </c>
      <c r="K759" s="35">
        <v>30</v>
      </c>
      <c r="L759" s="32">
        <v>0</v>
      </c>
      <c r="M759" s="32">
        <v>0.1</v>
      </c>
      <c r="N759" s="32">
        <v>0.05</v>
      </c>
      <c r="O759" s="32">
        <v>0.85</v>
      </c>
      <c r="P759" s="36">
        <v>0.63</v>
      </c>
      <c r="Q759" s="37">
        <v>0.74</v>
      </c>
      <c r="R759" s="38">
        <v>0.8115659999999999</v>
      </c>
      <c r="S759" s="39">
        <v>0</v>
      </c>
      <c r="T759" s="39">
        <v>0.8115659999999999</v>
      </c>
      <c r="U759" s="39">
        <v>0.60055883999999993</v>
      </c>
      <c r="V759" s="40">
        <v>0.21100715999999997</v>
      </c>
      <c r="W759" s="41">
        <f>IFERROR(Table1[[#This Row],[DC Capex (Inflated)]]/Table1[[#This Row],[Total capital cost Incl subsidies (Inflated)]],0)</f>
        <v>0.74</v>
      </c>
      <c r="X759" s="42">
        <f>IFERROR(Table1[[#This Row],[Rates Loan (Inflated)]]/Table1[[#This Row],[Total capital cost Incl subsidies (Inflated)]],0)</f>
        <v>0.26</v>
      </c>
      <c r="Y759" s="43">
        <f>IFERROR(Table1[[#This Row],[Subsidies (Uninflated)]]/Table1[[#This Row],[Total capital cost Incl subsidies (Inflated)]],0)</f>
        <v>0</v>
      </c>
      <c r="Z759" s="10"/>
    </row>
    <row r="760" spans="1:26" ht="23.25" x14ac:dyDescent="0.35">
      <c r="A760" s="32" t="s">
        <v>1861</v>
      </c>
      <c r="B760" s="56" t="s">
        <v>2521</v>
      </c>
      <c r="C760" s="53"/>
      <c r="D760" s="65" t="s">
        <v>36</v>
      </c>
      <c r="E760" s="65" t="s">
        <v>20</v>
      </c>
      <c r="F760" s="60" t="s">
        <v>1192</v>
      </c>
      <c r="G760" s="70">
        <v>1</v>
      </c>
      <c r="H760" s="34">
        <v>2006</v>
      </c>
      <c r="I760" s="33">
        <v>2019</v>
      </c>
      <c r="J760" s="65">
        <v>2031</v>
      </c>
      <c r="K760" s="35">
        <v>30</v>
      </c>
      <c r="L760" s="32">
        <v>0</v>
      </c>
      <c r="M760" s="32">
        <v>0.1</v>
      </c>
      <c r="N760" s="32">
        <v>0.02</v>
      </c>
      <c r="O760" s="32">
        <v>0.88</v>
      </c>
      <c r="P760" s="36">
        <v>0.88</v>
      </c>
      <c r="Q760" s="37">
        <v>0.88</v>
      </c>
      <c r="R760" s="38">
        <v>908.66021999999998</v>
      </c>
      <c r="S760" s="39">
        <v>737.54300000000001</v>
      </c>
      <c r="T760" s="39">
        <v>171.11721999999997</v>
      </c>
      <c r="U760" s="39">
        <v>150.5831536</v>
      </c>
      <c r="V760" s="40">
        <v>20.53406639999999</v>
      </c>
      <c r="W760" s="41">
        <f>IFERROR(Table1[[#This Row],[DC Capex (Inflated)]]/Table1[[#This Row],[Total capital cost Incl subsidies (Inflated)]],0)</f>
        <v>0.1657199801263447</v>
      </c>
      <c r="X760" s="42">
        <f>IFERROR(Table1[[#This Row],[Rates Loan (Inflated)]]/Table1[[#This Row],[Total capital cost Incl subsidies (Inflated)]],0)</f>
        <v>2.2598179108137901E-2</v>
      </c>
      <c r="Y760" s="43">
        <f>IFERROR(Table1[[#This Row],[Subsidies (Uninflated)]]/Table1[[#This Row],[Total capital cost Incl subsidies (Inflated)]],0)</f>
        <v>0.81168184076551742</v>
      </c>
      <c r="Z760" s="10"/>
    </row>
    <row r="761" spans="1:26" ht="23.25" x14ac:dyDescent="0.35">
      <c r="A761" s="32" t="s">
        <v>1470</v>
      </c>
      <c r="B761" s="56" t="s">
        <v>2522</v>
      </c>
      <c r="C761" s="53"/>
      <c r="D761" s="65" t="s">
        <v>36</v>
      </c>
      <c r="E761" s="65" t="s">
        <v>20</v>
      </c>
      <c r="F761" s="60" t="s">
        <v>1192</v>
      </c>
      <c r="G761" s="70">
        <v>1</v>
      </c>
      <c r="H761" s="34">
        <v>2006</v>
      </c>
      <c r="I761" s="33">
        <v>2019</v>
      </c>
      <c r="J761" s="65">
        <v>2031</v>
      </c>
      <c r="K761" s="35">
        <v>30</v>
      </c>
      <c r="L761" s="32">
        <v>0</v>
      </c>
      <c r="M761" s="32">
        <v>0.1</v>
      </c>
      <c r="N761" s="32">
        <v>0.02</v>
      </c>
      <c r="O761" s="32">
        <v>0.88</v>
      </c>
      <c r="P761" s="36">
        <v>0.38</v>
      </c>
      <c r="Q761" s="37">
        <v>0.63</v>
      </c>
      <c r="R761" s="38">
        <v>0.37857999999999997</v>
      </c>
      <c r="S761" s="39">
        <v>0</v>
      </c>
      <c r="T761" s="39">
        <v>0.37857999999999997</v>
      </c>
      <c r="U761" s="39">
        <v>0.23850539999999998</v>
      </c>
      <c r="V761" s="40">
        <v>0.14007459999999999</v>
      </c>
      <c r="W761" s="41">
        <f>IFERROR(Table1[[#This Row],[DC Capex (Inflated)]]/Table1[[#This Row],[Total capital cost Incl subsidies (Inflated)]],0)</f>
        <v>0.63</v>
      </c>
      <c r="X761" s="42">
        <f>IFERROR(Table1[[#This Row],[Rates Loan (Inflated)]]/Table1[[#This Row],[Total capital cost Incl subsidies (Inflated)]],0)</f>
        <v>0.37</v>
      </c>
      <c r="Y761" s="43">
        <f>IFERROR(Table1[[#This Row],[Subsidies (Uninflated)]]/Table1[[#This Row],[Total capital cost Incl subsidies (Inflated)]],0)</f>
        <v>0</v>
      </c>
      <c r="Z761" s="10"/>
    </row>
    <row r="762" spans="1:26" ht="23.25" x14ac:dyDescent="0.35">
      <c r="A762" s="32" t="s">
        <v>1509</v>
      </c>
      <c r="B762" s="56" t="s">
        <v>2523</v>
      </c>
      <c r="C762" s="53"/>
      <c r="D762" s="65" t="s">
        <v>36</v>
      </c>
      <c r="E762" s="65" t="s">
        <v>38</v>
      </c>
      <c r="F762" s="60" t="s">
        <v>1192</v>
      </c>
      <c r="G762" s="70">
        <v>0.6</v>
      </c>
      <c r="H762" s="34">
        <v>2006</v>
      </c>
      <c r="I762" s="33">
        <v>2020</v>
      </c>
      <c r="J762" s="65">
        <v>2031</v>
      </c>
      <c r="K762" s="35">
        <v>30</v>
      </c>
      <c r="L762" s="32">
        <v>0</v>
      </c>
      <c r="M762" s="32">
        <v>0.1</v>
      </c>
      <c r="N762" s="32">
        <v>0.05</v>
      </c>
      <c r="O762" s="32">
        <v>0.85</v>
      </c>
      <c r="P762" s="36">
        <v>0.88</v>
      </c>
      <c r="Q762" s="37">
        <v>0.86499999999999999</v>
      </c>
      <c r="R762" s="38">
        <v>158.81823600000001</v>
      </c>
      <c r="S762" s="39">
        <v>80.997600000000006</v>
      </c>
      <c r="T762" s="39">
        <v>77.820636000000007</v>
      </c>
      <c r="U762" s="39">
        <v>67.314850140000004</v>
      </c>
      <c r="V762" s="40">
        <v>10.505785860000003</v>
      </c>
      <c r="W762" s="41">
        <f>IFERROR(Table1[[#This Row],[DC Capex (Inflated)]]/Table1[[#This Row],[Total capital cost Incl subsidies (Inflated)]],0)</f>
        <v>0.42384836801738562</v>
      </c>
      <c r="X762" s="42">
        <f>IFERROR(Table1[[#This Row],[Rates Loan (Inflated)]]/Table1[[#This Row],[Total capital cost Incl subsidies (Inflated)]],0)</f>
        <v>6.6149745297511067E-2</v>
      </c>
      <c r="Y762" s="43">
        <f>IFERROR(Table1[[#This Row],[Subsidies (Uninflated)]]/Table1[[#This Row],[Total capital cost Incl subsidies (Inflated)]],0)</f>
        <v>0.51000188668510338</v>
      </c>
      <c r="Z762" s="10"/>
    </row>
    <row r="763" spans="1:26" ht="23.25" x14ac:dyDescent="0.35">
      <c r="A763" s="32" t="s">
        <v>1529</v>
      </c>
      <c r="B763" s="56" t="s">
        <v>2524</v>
      </c>
      <c r="C763" s="53"/>
      <c r="D763" s="65" t="s">
        <v>36</v>
      </c>
      <c r="E763" s="65" t="s">
        <v>38</v>
      </c>
      <c r="F763" s="60" t="s">
        <v>1192</v>
      </c>
      <c r="G763" s="70">
        <v>0.6</v>
      </c>
      <c r="H763" s="34">
        <v>2006</v>
      </c>
      <c r="I763" s="33">
        <v>2020</v>
      </c>
      <c r="J763" s="65">
        <v>2031</v>
      </c>
      <c r="K763" s="35">
        <v>30</v>
      </c>
      <c r="L763" s="32">
        <v>0</v>
      </c>
      <c r="M763" s="32">
        <v>0.1</v>
      </c>
      <c r="N763" s="32">
        <v>0.05</v>
      </c>
      <c r="O763" s="32">
        <v>0.85</v>
      </c>
      <c r="P763" s="36">
        <v>0.88</v>
      </c>
      <c r="Q763" s="37">
        <v>0.86499999999999999</v>
      </c>
      <c r="R763" s="38">
        <v>169.39592999999999</v>
      </c>
      <c r="S763" s="39">
        <v>86.392199999999988</v>
      </c>
      <c r="T763" s="39">
        <v>83.003730000000004</v>
      </c>
      <c r="U763" s="39">
        <v>71.798226450000001</v>
      </c>
      <c r="V763" s="40">
        <v>11.205503550000003</v>
      </c>
      <c r="W763" s="41">
        <f>IFERROR(Table1[[#This Row],[DC Capex (Inflated)]]/Table1[[#This Row],[Total capital cost Incl subsidies (Inflated)]],0)</f>
        <v>0.42384859217101617</v>
      </c>
      <c r="X763" s="42">
        <f>IFERROR(Table1[[#This Row],[Rates Loan (Inflated)]]/Table1[[#This Row],[Total capital cost Incl subsidies (Inflated)]],0)</f>
        <v>6.6149780281025666E-2</v>
      </c>
      <c r="Y763" s="43">
        <f>IFERROR(Table1[[#This Row],[Subsidies (Uninflated)]]/Table1[[#This Row],[Total capital cost Incl subsidies (Inflated)]],0)</f>
        <v>0.51000162754795819</v>
      </c>
      <c r="Z763" s="10"/>
    </row>
    <row r="764" spans="1:26" ht="23.25" x14ac:dyDescent="0.35">
      <c r="A764" s="32" t="s">
        <v>1854</v>
      </c>
      <c r="B764" s="56" t="s">
        <v>2525</v>
      </c>
      <c r="C764" s="53"/>
      <c r="D764" s="65" t="s">
        <v>36</v>
      </c>
      <c r="E764" s="65" t="s">
        <v>38</v>
      </c>
      <c r="F764" s="60" t="s">
        <v>1192</v>
      </c>
      <c r="G764" s="70">
        <v>0.5</v>
      </c>
      <c r="H764" s="34">
        <v>2006</v>
      </c>
      <c r="I764" s="33">
        <v>2019</v>
      </c>
      <c r="J764" s="65">
        <v>2031</v>
      </c>
      <c r="K764" s="35">
        <v>30</v>
      </c>
      <c r="L764" s="32">
        <v>0</v>
      </c>
      <c r="M764" s="32">
        <v>0.1</v>
      </c>
      <c r="N764" s="32">
        <v>0.1</v>
      </c>
      <c r="O764" s="32">
        <v>0.8</v>
      </c>
      <c r="P764" s="36">
        <v>0.88</v>
      </c>
      <c r="Q764" s="37">
        <v>0.84000000000000008</v>
      </c>
      <c r="R764" s="38">
        <v>2526.17454</v>
      </c>
      <c r="S764" s="39">
        <v>1229.8000000000002</v>
      </c>
      <c r="T764" s="39">
        <v>1296.37454</v>
      </c>
      <c r="U764" s="39">
        <v>1088.9546136000001</v>
      </c>
      <c r="V764" s="40">
        <v>207.41992640000004</v>
      </c>
      <c r="W764" s="41">
        <f>IFERROR(Table1[[#This Row],[DC Capex (Inflated)]]/Table1[[#This Row],[Total capital cost Incl subsidies (Inflated)]],0)</f>
        <v>0.43106863613628221</v>
      </c>
      <c r="X764" s="42">
        <f>IFERROR(Table1[[#This Row],[Rates Loan (Inflated)]]/Table1[[#This Row],[Total capital cost Incl subsidies (Inflated)]],0)</f>
        <v>8.2108311645006149E-2</v>
      </c>
      <c r="Y764" s="43">
        <f>IFERROR(Table1[[#This Row],[Subsidies (Uninflated)]]/Table1[[#This Row],[Total capital cost Incl subsidies (Inflated)]],0)</f>
        <v>0.48682305221871175</v>
      </c>
      <c r="Z764" s="10"/>
    </row>
    <row r="765" spans="1:26" ht="23.25" x14ac:dyDescent="0.35">
      <c r="A765" s="32" t="s">
        <v>1855</v>
      </c>
      <c r="B765" s="56" t="s">
        <v>2526</v>
      </c>
      <c r="C765" s="53"/>
      <c r="D765" s="65" t="s">
        <v>36</v>
      </c>
      <c r="E765" s="65" t="s">
        <v>38</v>
      </c>
      <c r="F765" s="60" t="s">
        <v>1192</v>
      </c>
      <c r="G765" s="70">
        <v>0.5</v>
      </c>
      <c r="H765" s="34">
        <v>2006</v>
      </c>
      <c r="I765" s="33">
        <v>2019</v>
      </c>
      <c r="J765" s="65">
        <v>2031</v>
      </c>
      <c r="K765" s="35">
        <v>30</v>
      </c>
      <c r="L765" s="32">
        <v>0</v>
      </c>
      <c r="M765" s="32">
        <v>0.1</v>
      </c>
      <c r="N765" s="32">
        <v>0.1</v>
      </c>
      <c r="O765" s="32">
        <v>0.8</v>
      </c>
      <c r="P765" s="36">
        <v>0.88</v>
      </c>
      <c r="Q765" s="37">
        <v>0.84000000000000008</v>
      </c>
      <c r="R765" s="38">
        <v>2829.3773649999985</v>
      </c>
      <c r="S765" s="39">
        <v>1061.299</v>
      </c>
      <c r="T765" s="39">
        <v>1768.0783650000005</v>
      </c>
      <c r="U765" s="39">
        <v>1485.1858266000011</v>
      </c>
      <c r="V765" s="40">
        <v>282.89253839999981</v>
      </c>
      <c r="W765" s="41">
        <f>IFERROR(Table1[[#This Row],[DC Capex (Inflated)]]/Table1[[#This Row],[Total capital cost Incl subsidies (Inflated)]],0)</f>
        <v>0.52491613348295862</v>
      </c>
      <c r="X765" s="42">
        <f>IFERROR(Table1[[#This Row],[Rates Loan (Inflated)]]/Table1[[#This Row],[Total capital cost Incl subsidies (Inflated)]],0)</f>
        <v>9.9984025425325321E-2</v>
      </c>
      <c r="Y765" s="43">
        <f>IFERROR(Table1[[#This Row],[Subsidies (Uninflated)]]/Table1[[#This Row],[Total capital cost Incl subsidies (Inflated)]],0)</f>
        <v>0.37509984109171685</v>
      </c>
      <c r="Z765" s="10"/>
    </row>
    <row r="766" spans="1:26" ht="23.25" x14ac:dyDescent="0.35">
      <c r="A766" s="32" t="s">
        <v>1516</v>
      </c>
      <c r="B766" s="56" t="s">
        <v>2527</v>
      </c>
      <c r="C766" s="53"/>
      <c r="D766" s="65" t="s">
        <v>36</v>
      </c>
      <c r="E766" s="65" t="s">
        <v>20</v>
      </c>
      <c r="F766" s="60" t="s">
        <v>1192</v>
      </c>
      <c r="G766" s="70">
        <v>0.5</v>
      </c>
      <c r="H766" s="34">
        <v>2006</v>
      </c>
      <c r="I766" s="33">
        <v>2019</v>
      </c>
      <c r="J766" s="65">
        <v>2031</v>
      </c>
      <c r="K766" s="35">
        <v>30</v>
      </c>
      <c r="L766" s="32">
        <v>0</v>
      </c>
      <c r="M766" s="32">
        <v>0.1</v>
      </c>
      <c r="N766" s="32">
        <v>0.1</v>
      </c>
      <c r="O766" s="32">
        <v>0.8</v>
      </c>
      <c r="P766" s="36">
        <v>0.88</v>
      </c>
      <c r="Q766" s="37">
        <v>0.84000000000000008</v>
      </c>
      <c r="R766" s="38">
        <v>21.649639999999998</v>
      </c>
      <c r="S766" s="39">
        <v>0</v>
      </c>
      <c r="T766" s="39">
        <v>21.649639999999998</v>
      </c>
      <c r="U766" s="39">
        <v>18.185697600000001</v>
      </c>
      <c r="V766" s="40">
        <v>3.463942399999997</v>
      </c>
      <c r="W766" s="41">
        <f>IFERROR(Table1[[#This Row],[DC Capex (Inflated)]]/Table1[[#This Row],[Total capital cost Incl subsidies (Inflated)]],0)</f>
        <v>0.84000000000000008</v>
      </c>
      <c r="X766" s="42">
        <f>IFERROR(Table1[[#This Row],[Rates Loan (Inflated)]]/Table1[[#This Row],[Total capital cost Incl subsidies (Inflated)]],0)</f>
        <v>0.15999999999999986</v>
      </c>
      <c r="Y766" s="43">
        <f>IFERROR(Table1[[#This Row],[Subsidies (Uninflated)]]/Table1[[#This Row],[Total capital cost Incl subsidies (Inflated)]],0)</f>
        <v>0</v>
      </c>
      <c r="Z766" s="10"/>
    </row>
    <row r="767" spans="1:26" ht="23.25" x14ac:dyDescent="0.35">
      <c r="A767" s="32" t="s">
        <v>1472</v>
      </c>
      <c r="B767" s="56" t="s">
        <v>2528</v>
      </c>
      <c r="C767" s="53"/>
      <c r="D767" s="65" t="s">
        <v>36</v>
      </c>
      <c r="E767" s="65" t="s">
        <v>20</v>
      </c>
      <c r="F767" s="60" t="s">
        <v>1192</v>
      </c>
      <c r="G767" s="70">
        <v>1</v>
      </c>
      <c r="H767" s="34">
        <v>2006</v>
      </c>
      <c r="I767" s="33">
        <v>2019</v>
      </c>
      <c r="J767" s="65">
        <v>2031</v>
      </c>
      <c r="K767" s="35">
        <v>30</v>
      </c>
      <c r="L767" s="32">
        <v>0</v>
      </c>
      <c r="M767" s="32">
        <v>0.1</v>
      </c>
      <c r="N767" s="32">
        <v>0.02</v>
      </c>
      <c r="O767" s="32">
        <v>0.88</v>
      </c>
      <c r="P767" s="36">
        <v>0.38</v>
      </c>
      <c r="Q767" s="37">
        <v>0.63</v>
      </c>
      <c r="R767" s="38">
        <v>65.296720000000008</v>
      </c>
      <c r="S767" s="39">
        <v>0</v>
      </c>
      <c r="T767" s="39">
        <v>65.296720000000008</v>
      </c>
      <c r="U767" s="39">
        <v>41.136933600000006</v>
      </c>
      <c r="V767" s="40">
        <v>24.159786400000002</v>
      </c>
      <c r="W767" s="41">
        <f>IFERROR(Table1[[#This Row],[DC Capex (Inflated)]]/Table1[[#This Row],[Total capital cost Incl subsidies (Inflated)]],0)</f>
        <v>0.63</v>
      </c>
      <c r="X767" s="42">
        <f>IFERROR(Table1[[#This Row],[Rates Loan (Inflated)]]/Table1[[#This Row],[Total capital cost Incl subsidies (Inflated)]],0)</f>
        <v>0.37</v>
      </c>
      <c r="Y767" s="43">
        <f>IFERROR(Table1[[#This Row],[Subsidies (Uninflated)]]/Table1[[#This Row],[Total capital cost Incl subsidies (Inflated)]],0)</f>
        <v>0</v>
      </c>
      <c r="Z767" s="10"/>
    </row>
    <row r="768" spans="1:26" ht="23.25" x14ac:dyDescent="0.35">
      <c r="A768" s="32" t="s">
        <v>1857</v>
      </c>
      <c r="B768" s="56" t="s">
        <v>2529</v>
      </c>
      <c r="C768" s="53"/>
      <c r="D768" s="65" t="s">
        <v>36</v>
      </c>
      <c r="E768" s="65" t="s">
        <v>38</v>
      </c>
      <c r="F768" s="60" t="s">
        <v>1192</v>
      </c>
      <c r="G768" s="70">
        <v>0.5</v>
      </c>
      <c r="H768" s="34">
        <v>2006</v>
      </c>
      <c r="I768" s="33">
        <v>2019</v>
      </c>
      <c r="J768" s="65">
        <v>2031</v>
      </c>
      <c r="K768" s="35">
        <v>30</v>
      </c>
      <c r="L768" s="32">
        <v>0</v>
      </c>
      <c r="M768" s="32">
        <v>0.1</v>
      </c>
      <c r="N768" s="32">
        <v>0.1</v>
      </c>
      <c r="O768" s="32">
        <v>0.8</v>
      </c>
      <c r="P768" s="36">
        <v>0.88</v>
      </c>
      <c r="Q768" s="37">
        <v>0.84000000000000008</v>
      </c>
      <c r="R768" s="38">
        <v>6.8540000000000004E-2</v>
      </c>
      <c r="S768" s="39">
        <v>3.5000000000000003E-2</v>
      </c>
      <c r="T768" s="39">
        <v>3.354E-2</v>
      </c>
      <c r="U768" s="39">
        <v>2.8173600000000004E-2</v>
      </c>
      <c r="V768" s="40">
        <v>5.3663999999999969E-3</v>
      </c>
      <c r="W768" s="41">
        <f>IFERROR(Table1[[#This Row],[DC Capex (Inflated)]]/Table1[[#This Row],[Total capital cost Incl subsidies (Inflated)]],0)</f>
        <v>0.41105339947475927</v>
      </c>
      <c r="X768" s="42">
        <f>IFERROR(Table1[[#This Row],[Rates Loan (Inflated)]]/Table1[[#This Row],[Total capital cost Incl subsidies (Inflated)]],0)</f>
        <v>7.8295885614239807E-2</v>
      </c>
      <c r="Y768" s="43">
        <f>IFERROR(Table1[[#This Row],[Subsidies (Uninflated)]]/Table1[[#This Row],[Total capital cost Incl subsidies (Inflated)]],0)</f>
        <v>0.51065071491100089</v>
      </c>
      <c r="Z768" s="10"/>
    </row>
    <row r="769" spans="1:26" ht="23.25" x14ac:dyDescent="0.35">
      <c r="A769" s="32" t="s">
        <v>1858</v>
      </c>
      <c r="B769" s="56" t="s">
        <v>2530</v>
      </c>
      <c r="C769" s="53"/>
      <c r="D769" s="65" t="s">
        <v>36</v>
      </c>
      <c r="E769" s="65" t="s">
        <v>38</v>
      </c>
      <c r="F769" s="60" t="s">
        <v>1192</v>
      </c>
      <c r="G769" s="70">
        <v>0.5</v>
      </c>
      <c r="H769" s="34">
        <v>2006</v>
      </c>
      <c r="I769" s="33">
        <v>2019</v>
      </c>
      <c r="J769" s="65">
        <v>2031</v>
      </c>
      <c r="K769" s="35">
        <v>30</v>
      </c>
      <c r="L769" s="32">
        <v>0</v>
      </c>
      <c r="M769" s="32">
        <v>0.1</v>
      </c>
      <c r="N769" s="32">
        <v>0.1</v>
      </c>
      <c r="O769" s="32">
        <v>0.8</v>
      </c>
      <c r="P769" s="36">
        <v>0.88</v>
      </c>
      <c r="Q769" s="37">
        <v>0.84000000000000008</v>
      </c>
      <c r="R769" s="38">
        <v>9.7019999999999995E-2</v>
      </c>
      <c r="S769" s="39">
        <v>4.9500000000000002E-2</v>
      </c>
      <c r="T769" s="39">
        <v>4.7519999999999993E-2</v>
      </c>
      <c r="U769" s="39">
        <v>3.9916800000000002E-2</v>
      </c>
      <c r="V769" s="40">
        <v>7.6031999999999905E-3</v>
      </c>
      <c r="W769" s="41">
        <f>IFERROR(Table1[[#This Row],[DC Capex (Inflated)]]/Table1[[#This Row],[Total capital cost Incl subsidies (Inflated)]],0)</f>
        <v>0.41142857142857148</v>
      </c>
      <c r="X769" s="42">
        <f>IFERROR(Table1[[#This Row],[Rates Loan (Inflated)]]/Table1[[#This Row],[Total capital cost Incl subsidies (Inflated)]],0)</f>
        <v>7.8367346938775423E-2</v>
      </c>
      <c r="Y769" s="43">
        <f>IFERROR(Table1[[#This Row],[Subsidies (Uninflated)]]/Table1[[#This Row],[Total capital cost Incl subsidies (Inflated)]],0)</f>
        <v>0.51020408163265307</v>
      </c>
      <c r="Z769" s="10"/>
    </row>
    <row r="770" spans="1:26" ht="23.25" x14ac:dyDescent="0.35">
      <c r="A770" s="32" t="s">
        <v>660</v>
      </c>
      <c r="B770" s="56" t="s">
        <v>661</v>
      </c>
      <c r="C770" s="53" t="s">
        <v>47</v>
      </c>
      <c r="D770" s="65" t="s">
        <v>36</v>
      </c>
      <c r="E770" s="65" t="s">
        <v>20</v>
      </c>
      <c r="F770" s="60" t="s">
        <v>67</v>
      </c>
      <c r="G770" s="70">
        <v>1</v>
      </c>
      <c r="H770" s="34">
        <v>2006</v>
      </c>
      <c r="I770" s="33">
        <v>2013</v>
      </c>
      <c r="J770" s="65">
        <v>2031</v>
      </c>
      <c r="K770" s="35">
        <v>30</v>
      </c>
      <c r="L770" s="32">
        <v>0</v>
      </c>
      <c r="M770" s="32">
        <v>0.1</v>
      </c>
      <c r="N770" s="32">
        <v>0.1</v>
      </c>
      <c r="O770" s="32">
        <v>0.8</v>
      </c>
      <c r="P770" s="36">
        <v>0.875</v>
      </c>
      <c r="Q770" s="37">
        <v>0.83750000000000002</v>
      </c>
      <c r="R770" s="38">
        <v>150.68164999999999</v>
      </c>
      <c r="S770" s="39">
        <v>98</v>
      </c>
      <c r="T770" s="39">
        <v>52.681649999999991</v>
      </c>
      <c r="U770" s="39">
        <v>44.120881874999981</v>
      </c>
      <c r="V770" s="40">
        <v>8.5607681250000169</v>
      </c>
      <c r="W770" s="41">
        <f>IFERROR(Table1[[#This Row],[DC Capex (Inflated)]]/Table1[[#This Row],[Total capital cost Incl subsidies (Inflated)]],0)</f>
        <v>0.29280859265212444</v>
      </c>
      <c r="X770" s="42">
        <f>IFERROR(Table1[[#This Row],[Rates Loan (Inflated)]]/Table1[[#This Row],[Total capital cost Incl subsidies (Inflated)]],0)</f>
        <v>5.6813607529516814E-2</v>
      </c>
      <c r="Y770" s="43">
        <f>IFERROR(Table1[[#This Row],[Subsidies (Uninflated)]]/Table1[[#This Row],[Total capital cost Incl subsidies (Inflated)]],0)</f>
        <v>0.65037779981835886</v>
      </c>
      <c r="Z770" s="10"/>
    </row>
    <row r="771" spans="1:26" ht="46.5" x14ac:dyDescent="0.35">
      <c r="A771" s="32" t="s">
        <v>1273</v>
      </c>
      <c r="B771" s="56" t="s">
        <v>1194</v>
      </c>
      <c r="C771" s="53" t="s">
        <v>43</v>
      </c>
      <c r="D771" s="65" t="s">
        <v>36</v>
      </c>
      <c r="E771" s="65" t="s">
        <v>20</v>
      </c>
      <c r="F771" s="60" t="s">
        <v>67</v>
      </c>
      <c r="G771" s="70">
        <v>0.6</v>
      </c>
      <c r="H771" s="34">
        <v>2006</v>
      </c>
      <c r="I771" s="33">
        <v>2015</v>
      </c>
      <c r="J771" s="65">
        <v>2031</v>
      </c>
      <c r="K771" s="35">
        <v>30</v>
      </c>
      <c r="L771" s="32">
        <v>0</v>
      </c>
      <c r="M771" s="32">
        <v>0.1</v>
      </c>
      <c r="N771" s="32">
        <v>0.1</v>
      </c>
      <c r="O771" s="32">
        <v>0.8</v>
      </c>
      <c r="P771" s="36">
        <v>0.875</v>
      </c>
      <c r="Q771" s="37">
        <v>0.83750000000000002</v>
      </c>
      <c r="R771" s="38">
        <v>1676.5334399999999</v>
      </c>
      <c r="S771" s="39">
        <v>3.9491939999999999</v>
      </c>
      <c r="T771" s="39">
        <v>1672.5842459999999</v>
      </c>
      <c r="U771" s="39">
        <v>1400.7893060249999</v>
      </c>
      <c r="V771" s="40">
        <v>271.79493997500003</v>
      </c>
      <c r="W771" s="41">
        <f>IFERROR(Table1[[#This Row],[DC Capex (Inflated)]]/Table1[[#This Row],[Total capital cost Incl subsidies (Inflated)]],0)</f>
        <v>0.83552720906360201</v>
      </c>
      <c r="X771" s="42">
        <f>IFERROR(Table1[[#This Row],[Rates Loan (Inflated)]]/Table1[[#This Row],[Total capital cost Incl subsidies (Inflated)]],0)</f>
        <v>0.16211721966905715</v>
      </c>
      <c r="Y771" s="43">
        <f>IFERROR(Table1[[#This Row],[Subsidies (Uninflated)]]/Table1[[#This Row],[Total capital cost Incl subsidies (Inflated)]],0)</f>
        <v>2.3555712673407813E-3</v>
      </c>
      <c r="Z771" s="10"/>
    </row>
    <row r="772" spans="1:26" ht="23.25" x14ac:dyDescent="0.35">
      <c r="A772" s="32" t="s">
        <v>662</v>
      </c>
      <c r="B772" s="56" t="s">
        <v>663</v>
      </c>
      <c r="C772" s="53" t="s">
        <v>47</v>
      </c>
      <c r="D772" s="65" t="s">
        <v>36</v>
      </c>
      <c r="E772" s="65" t="s">
        <v>20</v>
      </c>
      <c r="F772" s="60" t="s">
        <v>67</v>
      </c>
      <c r="G772" s="70">
        <v>1</v>
      </c>
      <c r="H772" s="34">
        <v>2006</v>
      </c>
      <c r="I772" s="33">
        <v>2013</v>
      </c>
      <c r="J772" s="65">
        <v>2031</v>
      </c>
      <c r="K772" s="35">
        <v>30</v>
      </c>
      <c r="L772" s="32">
        <v>0</v>
      </c>
      <c r="M772" s="32">
        <v>0.1</v>
      </c>
      <c r="N772" s="32">
        <v>0.1</v>
      </c>
      <c r="O772" s="32">
        <v>0.8</v>
      </c>
      <c r="P772" s="36">
        <v>0.875</v>
      </c>
      <c r="Q772" s="37">
        <v>0.83750000000000002</v>
      </c>
      <c r="R772" s="38">
        <v>727.46120999999994</v>
      </c>
      <c r="S772" s="39">
        <v>0</v>
      </c>
      <c r="T772" s="39">
        <v>727.46120999999994</v>
      </c>
      <c r="U772" s="39">
        <v>609.24876337499995</v>
      </c>
      <c r="V772" s="40">
        <v>118.21244662499998</v>
      </c>
      <c r="W772" s="41">
        <f>IFERROR(Table1[[#This Row],[DC Capex (Inflated)]]/Table1[[#This Row],[Total capital cost Incl subsidies (Inflated)]],0)</f>
        <v>0.83750000000000002</v>
      </c>
      <c r="X772" s="42">
        <f>IFERROR(Table1[[#This Row],[Rates Loan (Inflated)]]/Table1[[#This Row],[Total capital cost Incl subsidies (Inflated)]],0)</f>
        <v>0.16250000000000001</v>
      </c>
      <c r="Y772" s="43">
        <f>IFERROR(Table1[[#This Row],[Subsidies (Uninflated)]]/Table1[[#This Row],[Total capital cost Incl subsidies (Inflated)]],0)</f>
        <v>0</v>
      </c>
      <c r="Z772" s="10"/>
    </row>
    <row r="773" spans="1:26" ht="23.25" x14ac:dyDescent="0.35">
      <c r="A773" s="32" t="s">
        <v>985</v>
      </c>
      <c r="B773" s="56" t="s">
        <v>986</v>
      </c>
      <c r="C773" s="53" t="s">
        <v>49</v>
      </c>
      <c r="D773" s="65" t="s">
        <v>36</v>
      </c>
      <c r="E773" s="65" t="s">
        <v>20</v>
      </c>
      <c r="F773" s="60" t="s">
        <v>67</v>
      </c>
      <c r="G773" s="70">
        <v>1</v>
      </c>
      <c r="H773" s="34">
        <v>2006</v>
      </c>
      <c r="I773" s="33">
        <v>2001</v>
      </c>
      <c r="J773" s="65">
        <v>2031</v>
      </c>
      <c r="K773" s="35">
        <v>30</v>
      </c>
      <c r="L773" s="32">
        <v>0</v>
      </c>
      <c r="M773" s="32">
        <v>0.30499999999999999</v>
      </c>
      <c r="N773" s="32">
        <v>0.05</v>
      </c>
      <c r="O773" s="32">
        <v>0.64500000000000002</v>
      </c>
      <c r="P773" s="36">
        <v>0.38</v>
      </c>
      <c r="Q773" s="37">
        <v>0.51249999999999996</v>
      </c>
      <c r="R773" s="38">
        <v>454.53259000000003</v>
      </c>
      <c r="S773" s="39">
        <v>0</v>
      </c>
      <c r="T773" s="39">
        <v>454.53259000000003</v>
      </c>
      <c r="U773" s="39">
        <v>232.947952375</v>
      </c>
      <c r="V773" s="40">
        <v>221.58463762500003</v>
      </c>
      <c r="W773" s="41">
        <f>IFERROR(Table1[[#This Row],[DC Capex (Inflated)]]/Table1[[#This Row],[Total capital cost Incl subsidies (Inflated)]],0)</f>
        <v>0.51249999999999996</v>
      </c>
      <c r="X773" s="42">
        <f>IFERROR(Table1[[#This Row],[Rates Loan (Inflated)]]/Table1[[#This Row],[Total capital cost Incl subsidies (Inflated)]],0)</f>
        <v>0.48750000000000004</v>
      </c>
      <c r="Y773" s="43">
        <f>IFERROR(Table1[[#This Row],[Subsidies (Uninflated)]]/Table1[[#This Row],[Total capital cost Incl subsidies (Inflated)]],0)</f>
        <v>0</v>
      </c>
      <c r="Z773" s="10"/>
    </row>
    <row r="774" spans="1:26" ht="23.25" x14ac:dyDescent="0.35">
      <c r="A774" s="32" t="s">
        <v>667</v>
      </c>
      <c r="B774" s="56" t="s">
        <v>668</v>
      </c>
      <c r="C774" s="53" t="s">
        <v>47</v>
      </c>
      <c r="D774" s="65" t="s">
        <v>36</v>
      </c>
      <c r="E774" s="65" t="s">
        <v>20</v>
      </c>
      <c r="F774" s="60" t="s">
        <v>67</v>
      </c>
      <c r="G774" s="70">
        <v>1</v>
      </c>
      <c r="H774" s="34">
        <v>2006</v>
      </c>
      <c r="I774" s="33">
        <v>2013</v>
      </c>
      <c r="J774" s="65">
        <v>2031</v>
      </c>
      <c r="K774" s="35">
        <v>30</v>
      </c>
      <c r="L774" s="32">
        <v>0</v>
      </c>
      <c r="M774" s="32">
        <v>0.1</v>
      </c>
      <c r="N774" s="32">
        <v>0.1</v>
      </c>
      <c r="O774" s="32">
        <v>0.8</v>
      </c>
      <c r="P774" s="36">
        <v>0.875</v>
      </c>
      <c r="Q774" s="37">
        <v>0.83750000000000002</v>
      </c>
      <c r="R774" s="38">
        <v>947.58500000000004</v>
      </c>
      <c r="S774" s="39">
        <v>0</v>
      </c>
      <c r="T774" s="39">
        <v>947.58500000000004</v>
      </c>
      <c r="U774" s="39">
        <v>793.60243750000006</v>
      </c>
      <c r="V774" s="40">
        <v>153.98256249999994</v>
      </c>
      <c r="W774" s="41">
        <f>IFERROR(Table1[[#This Row],[DC Capex (Inflated)]]/Table1[[#This Row],[Total capital cost Incl subsidies (Inflated)]],0)</f>
        <v>0.83750000000000002</v>
      </c>
      <c r="X774" s="42">
        <f>IFERROR(Table1[[#This Row],[Rates Loan (Inflated)]]/Table1[[#This Row],[Total capital cost Incl subsidies (Inflated)]],0)</f>
        <v>0.16249999999999992</v>
      </c>
      <c r="Y774" s="43">
        <f>IFERROR(Table1[[#This Row],[Subsidies (Uninflated)]]/Table1[[#This Row],[Total capital cost Incl subsidies (Inflated)]],0)</f>
        <v>0</v>
      </c>
      <c r="Z774" s="10"/>
    </row>
    <row r="775" spans="1:26" ht="23.25" x14ac:dyDescent="0.35">
      <c r="A775" s="32" t="s">
        <v>664</v>
      </c>
      <c r="B775" s="56" t="s">
        <v>665</v>
      </c>
      <c r="C775" s="53" t="s">
        <v>657</v>
      </c>
      <c r="D775" s="65" t="s">
        <v>36</v>
      </c>
      <c r="E775" s="65" t="s">
        <v>20</v>
      </c>
      <c r="F775" s="60" t="s">
        <v>67</v>
      </c>
      <c r="G775" s="70">
        <v>0.5</v>
      </c>
      <c r="H775" s="34">
        <v>2006</v>
      </c>
      <c r="I775" s="33">
        <v>2013</v>
      </c>
      <c r="J775" s="65">
        <v>2031</v>
      </c>
      <c r="K775" s="35">
        <v>30</v>
      </c>
      <c r="L775" s="32">
        <v>0</v>
      </c>
      <c r="M775" s="32">
        <v>0.1</v>
      </c>
      <c r="N775" s="32">
        <v>0.1</v>
      </c>
      <c r="O775" s="32">
        <v>0.8</v>
      </c>
      <c r="P775" s="36">
        <v>0.125</v>
      </c>
      <c r="Q775" s="37">
        <v>0.46250000000000002</v>
      </c>
      <c r="R775" s="38">
        <v>0.88231499999999996</v>
      </c>
      <c r="S775" s="39">
        <v>0</v>
      </c>
      <c r="T775" s="39">
        <v>0.88231499999999996</v>
      </c>
      <c r="U775" s="39">
        <v>0.40807068750000003</v>
      </c>
      <c r="V775" s="40">
        <v>0.47424431249999993</v>
      </c>
      <c r="W775" s="41">
        <f>IFERROR(Table1[[#This Row],[DC Capex (Inflated)]]/Table1[[#This Row],[Total capital cost Incl subsidies (Inflated)]],0)</f>
        <v>0.46250000000000008</v>
      </c>
      <c r="X775" s="42">
        <f>IFERROR(Table1[[#This Row],[Rates Loan (Inflated)]]/Table1[[#This Row],[Total capital cost Incl subsidies (Inflated)]],0)</f>
        <v>0.53749999999999998</v>
      </c>
      <c r="Y775" s="43">
        <f>IFERROR(Table1[[#This Row],[Subsidies (Uninflated)]]/Table1[[#This Row],[Total capital cost Incl subsidies (Inflated)]],0)</f>
        <v>0</v>
      </c>
      <c r="Z775" s="10"/>
    </row>
    <row r="776" spans="1:26" ht="23.25" x14ac:dyDescent="0.35">
      <c r="A776" s="32" t="s">
        <v>669</v>
      </c>
      <c r="B776" s="56" t="s">
        <v>670</v>
      </c>
      <c r="C776" s="53" t="s">
        <v>47</v>
      </c>
      <c r="D776" s="65" t="s">
        <v>36</v>
      </c>
      <c r="E776" s="65" t="s">
        <v>20</v>
      </c>
      <c r="F776" s="60" t="s">
        <v>67</v>
      </c>
      <c r="G776" s="70">
        <v>1</v>
      </c>
      <c r="H776" s="34">
        <v>2006</v>
      </c>
      <c r="I776" s="33">
        <v>2014</v>
      </c>
      <c r="J776" s="65">
        <v>2031</v>
      </c>
      <c r="K776" s="35">
        <v>30</v>
      </c>
      <c r="L776" s="32">
        <v>0</v>
      </c>
      <c r="M776" s="32">
        <v>0.1</v>
      </c>
      <c r="N776" s="32">
        <v>0.1</v>
      </c>
      <c r="O776" s="32">
        <v>0.8</v>
      </c>
      <c r="P776" s="36">
        <v>0.875</v>
      </c>
      <c r="Q776" s="37">
        <v>0.83750000000000002</v>
      </c>
      <c r="R776" s="38">
        <v>585.96375</v>
      </c>
      <c r="S776" s="39">
        <v>0</v>
      </c>
      <c r="T776" s="39">
        <v>585.96375</v>
      </c>
      <c r="U776" s="39">
        <v>490.74464062500005</v>
      </c>
      <c r="V776" s="40">
        <v>95.21910937499996</v>
      </c>
      <c r="W776" s="41">
        <f>IFERROR(Table1[[#This Row],[DC Capex (Inflated)]]/Table1[[#This Row],[Total capital cost Incl subsidies (Inflated)]],0)</f>
        <v>0.83750000000000002</v>
      </c>
      <c r="X776" s="42">
        <f>IFERROR(Table1[[#This Row],[Rates Loan (Inflated)]]/Table1[[#This Row],[Total capital cost Incl subsidies (Inflated)]],0)</f>
        <v>0.16249999999999992</v>
      </c>
      <c r="Y776" s="43">
        <f>IFERROR(Table1[[#This Row],[Subsidies (Uninflated)]]/Table1[[#This Row],[Total capital cost Incl subsidies (Inflated)]],0)</f>
        <v>0</v>
      </c>
      <c r="Z776" s="10"/>
    </row>
    <row r="777" spans="1:26" ht="23.25" x14ac:dyDescent="0.35">
      <c r="A777" s="32" t="s">
        <v>689</v>
      </c>
      <c r="B777" s="56" t="s">
        <v>688</v>
      </c>
      <c r="C777" s="53" t="s">
        <v>657</v>
      </c>
      <c r="D777" s="65" t="s">
        <v>36</v>
      </c>
      <c r="E777" s="65" t="s">
        <v>20</v>
      </c>
      <c r="F777" s="60" t="s">
        <v>67</v>
      </c>
      <c r="G777" s="70">
        <v>0.5</v>
      </c>
      <c r="H777" s="34">
        <v>2006</v>
      </c>
      <c r="I777" s="33">
        <v>2014</v>
      </c>
      <c r="J777" s="65">
        <v>2031</v>
      </c>
      <c r="K777" s="35">
        <v>30</v>
      </c>
      <c r="L777" s="32">
        <v>0</v>
      </c>
      <c r="M777" s="32">
        <v>0.1</v>
      </c>
      <c r="N777" s="32">
        <v>0.1</v>
      </c>
      <c r="O777" s="32">
        <v>0.8</v>
      </c>
      <c r="P777" s="36">
        <v>0.125</v>
      </c>
      <c r="Q777" s="37">
        <v>0.46250000000000002</v>
      </c>
      <c r="R777" s="38">
        <v>294.58249999999998</v>
      </c>
      <c r="S777" s="39">
        <v>0</v>
      </c>
      <c r="T777" s="39">
        <v>294.58249999999998</v>
      </c>
      <c r="U777" s="39">
        <v>136.24440625</v>
      </c>
      <c r="V777" s="40">
        <v>158.33809374999998</v>
      </c>
      <c r="W777" s="41">
        <f>IFERROR(Table1[[#This Row],[DC Capex (Inflated)]]/Table1[[#This Row],[Total capital cost Incl subsidies (Inflated)]],0)</f>
        <v>0.46250000000000002</v>
      </c>
      <c r="X777" s="42">
        <f>IFERROR(Table1[[#This Row],[Rates Loan (Inflated)]]/Table1[[#This Row],[Total capital cost Incl subsidies (Inflated)]],0)</f>
        <v>0.53749999999999998</v>
      </c>
      <c r="Y777" s="43">
        <f>IFERROR(Table1[[#This Row],[Subsidies (Uninflated)]]/Table1[[#This Row],[Total capital cost Incl subsidies (Inflated)]],0)</f>
        <v>0</v>
      </c>
      <c r="Z777" s="10"/>
    </row>
    <row r="778" spans="1:26" ht="46.5" x14ac:dyDescent="0.35">
      <c r="A778" s="32" t="s">
        <v>813</v>
      </c>
      <c r="B778" s="56" t="s">
        <v>814</v>
      </c>
      <c r="C778" s="53" t="s">
        <v>52</v>
      </c>
      <c r="D778" s="65" t="s">
        <v>36</v>
      </c>
      <c r="E778" s="65" t="s">
        <v>20</v>
      </c>
      <c r="F778" s="60" t="s">
        <v>67</v>
      </c>
      <c r="G778" s="70">
        <v>1</v>
      </c>
      <c r="H778" s="34">
        <v>2006</v>
      </c>
      <c r="I778" s="33">
        <v>2008</v>
      </c>
      <c r="J778" s="65">
        <v>2031</v>
      </c>
      <c r="K778" s="35">
        <v>30</v>
      </c>
      <c r="L778" s="32">
        <v>0</v>
      </c>
      <c r="M778" s="32">
        <v>0.1</v>
      </c>
      <c r="N778" s="32">
        <v>0.1</v>
      </c>
      <c r="O778" s="32">
        <v>0.8</v>
      </c>
      <c r="P778" s="36">
        <v>0.875</v>
      </c>
      <c r="Q778" s="37">
        <v>0.83750000000000002</v>
      </c>
      <c r="R778" s="38">
        <v>29.626719999999999</v>
      </c>
      <c r="S778" s="39">
        <v>0</v>
      </c>
      <c r="T778" s="39">
        <v>29.626719999999999</v>
      </c>
      <c r="U778" s="39">
        <v>24.812378000000002</v>
      </c>
      <c r="V778" s="40">
        <v>4.8143419999999981</v>
      </c>
      <c r="W778" s="41">
        <f>IFERROR(Table1[[#This Row],[DC Capex (Inflated)]]/Table1[[#This Row],[Total capital cost Incl subsidies (Inflated)]],0)</f>
        <v>0.83750000000000013</v>
      </c>
      <c r="X778" s="42">
        <f>IFERROR(Table1[[#This Row],[Rates Loan (Inflated)]]/Table1[[#This Row],[Total capital cost Incl subsidies (Inflated)]],0)</f>
        <v>0.16249999999999995</v>
      </c>
      <c r="Y778" s="43">
        <f>IFERROR(Table1[[#This Row],[Subsidies (Uninflated)]]/Table1[[#This Row],[Total capital cost Incl subsidies (Inflated)]],0)</f>
        <v>0</v>
      </c>
      <c r="Z778" s="10"/>
    </row>
    <row r="779" spans="1:26" ht="46.5" x14ac:dyDescent="0.35">
      <c r="A779" s="32" t="s">
        <v>821</v>
      </c>
      <c r="B779" s="56" t="s">
        <v>822</v>
      </c>
      <c r="C779" s="53" t="s">
        <v>52</v>
      </c>
      <c r="D779" s="65" t="s">
        <v>36</v>
      </c>
      <c r="E779" s="65" t="s">
        <v>20</v>
      </c>
      <c r="F779" s="60" t="s">
        <v>67</v>
      </c>
      <c r="G779" s="70">
        <v>1</v>
      </c>
      <c r="H779" s="34">
        <v>2006</v>
      </c>
      <c r="I779" s="33">
        <v>2008</v>
      </c>
      <c r="J779" s="65">
        <v>2031</v>
      </c>
      <c r="K779" s="35">
        <v>30</v>
      </c>
      <c r="L779" s="32">
        <v>0</v>
      </c>
      <c r="M779" s="32">
        <v>0.1</v>
      </c>
      <c r="N779" s="32">
        <v>0.1</v>
      </c>
      <c r="O779" s="32">
        <v>0.8</v>
      </c>
      <c r="P779" s="36">
        <v>0.875</v>
      </c>
      <c r="Q779" s="37">
        <v>0.83750000000000002</v>
      </c>
      <c r="R779" s="38">
        <v>3375.6539299999999</v>
      </c>
      <c r="S779" s="39">
        <v>0</v>
      </c>
      <c r="T779" s="39">
        <v>3375.6539299999999</v>
      </c>
      <c r="U779" s="39">
        <v>2827.1101663750001</v>
      </c>
      <c r="V779" s="40">
        <v>548.54376362499988</v>
      </c>
      <c r="W779" s="41">
        <f>IFERROR(Table1[[#This Row],[DC Capex (Inflated)]]/Table1[[#This Row],[Total capital cost Incl subsidies (Inflated)]],0)</f>
        <v>0.83750000000000002</v>
      </c>
      <c r="X779" s="42">
        <f>IFERROR(Table1[[#This Row],[Rates Loan (Inflated)]]/Table1[[#This Row],[Total capital cost Incl subsidies (Inflated)]],0)</f>
        <v>0.16249999999999998</v>
      </c>
      <c r="Y779" s="43">
        <f>IFERROR(Table1[[#This Row],[Subsidies (Uninflated)]]/Table1[[#This Row],[Total capital cost Incl subsidies (Inflated)]],0)</f>
        <v>0</v>
      </c>
      <c r="Z779" s="10"/>
    </row>
    <row r="780" spans="1:26" ht="23.25" x14ac:dyDescent="0.35">
      <c r="A780" s="32" t="s">
        <v>808</v>
      </c>
      <c r="B780" s="56" t="s">
        <v>809</v>
      </c>
      <c r="C780" s="53" t="s">
        <v>710</v>
      </c>
      <c r="D780" s="65" t="s">
        <v>36</v>
      </c>
      <c r="E780" s="65" t="s">
        <v>20</v>
      </c>
      <c r="F780" s="60" t="s">
        <v>67</v>
      </c>
      <c r="G780" s="70">
        <v>0.6</v>
      </c>
      <c r="H780" s="34">
        <v>2006</v>
      </c>
      <c r="I780" s="33">
        <v>2009</v>
      </c>
      <c r="J780" s="65">
        <v>2031</v>
      </c>
      <c r="K780" s="35">
        <v>30</v>
      </c>
      <c r="L780" s="32">
        <v>0</v>
      </c>
      <c r="M780" s="32">
        <v>0.1</v>
      </c>
      <c r="N780" s="32">
        <v>0.1</v>
      </c>
      <c r="O780" s="32">
        <v>0.8</v>
      </c>
      <c r="P780" s="36">
        <v>0.875</v>
      </c>
      <c r="Q780" s="37">
        <v>0.83750000000000002</v>
      </c>
      <c r="R780" s="38">
        <v>242.93794679999999</v>
      </c>
      <c r="S780" s="39">
        <v>0</v>
      </c>
      <c r="T780" s="39">
        <v>242.93794679999999</v>
      </c>
      <c r="U780" s="39">
        <v>203.46053044499999</v>
      </c>
      <c r="V780" s="40">
        <v>39.47741635500001</v>
      </c>
      <c r="W780" s="41">
        <f>IFERROR(Table1[[#This Row],[DC Capex (Inflated)]]/Table1[[#This Row],[Total capital cost Incl subsidies (Inflated)]],0)</f>
        <v>0.83750000000000002</v>
      </c>
      <c r="X780" s="42">
        <f>IFERROR(Table1[[#This Row],[Rates Loan (Inflated)]]/Table1[[#This Row],[Total capital cost Incl subsidies (Inflated)]],0)</f>
        <v>0.16250000000000003</v>
      </c>
      <c r="Y780" s="43">
        <f>IFERROR(Table1[[#This Row],[Subsidies (Uninflated)]]/Table1[[#This Row],[Total capital cost Incl subsidies (Inflated)]],0)</f>
        <v>0</v>
      </c>
      <c r="Z780" s="10"/>
    </row>
    <row r="781" spans="1:26" ht="46.5" x14ac:dyDescent="0.35">
      <c r="A781" s="32" t="s">
        <v>1195</v>
      </c>
      <c r="B781" s="56" t="s">
        <v>1194</v>
      </c>
      <c r="C781" s="53" t="s">
        <v>657</v>
      </c>
      <c r="D781" s="65" t="s">
        <v>36</v>
      </c>
      <c r="E781" s="65" t="s">
        <v>20</v>
      </c>
      <c r="F781" s="60" t="s">
        <v>67</v>
      </c>
      <c r="G781" s="70">
        <v>0.5</v>
      </c>
      <c r="H781" s="34">
        <v>2006</v>
      </c>
      <c r="I781" s="33">
        <v>2016</v>
      </c>
      <c r="J781" s="65">
        <v>2031</v>
      </c>
      <c r="K781" s="35">
        <v>30</v>
      </c>
      <c r="L781" s="32">
        <v>0</v>
      </c>
      <c r="M781" s="32">
        <v>0.1</v>
      </c>
      <c r="N781" s="32">
        <v>0.1</v>
      </c>
      <c r="O781" s="32">
        <v>0.8</v>
      </c>
      <c r="P781" s="36">
        <v>0.125</v>
      </c>
      <c r="Q781" s="37">
        <v>0.46250000000000002</v>
      </c>
      <c r="R781" s="38">
        <v>722.93532000000005</v>
      </c>
      <c r="S781" s="39">
        <v>0</v>
      </c>
      <c r="T781" s="39">
        <v>722.93532000000005</v>
      </c>
      <c r="U781" s="39">
        <v>334.35758550000003</v>
      </c>
      <c r="V781" s="40">
        <v>388.57773450000002</v>
      </c>
      <c r="W781" s="41">
        <f>IFERROR(Table1[[#This Row],[DC Capex (Inflated)]]/Table1[[#This Row],[Total capital cost Incl subsidies (Inflated)]],0)</f>
        <v>0.46250000000000002</v>
      </c>
      <c r="X781" s="42">
        <f>IFERROR(Table1[[#This Row],[Rates Loan (Inflated)]]/Table1[[#This Row],[Total capital cost Incl subsidies (Inflated)]],0)</f>
        <v>0.53749999999999998</v>
      </c>
      <c r="Y781" s="43">
        <f>IFERROR(Table1[[#This Row],[Subsidies (Uninflated)]]/Table1[[#This Row],[Total capital cost Incl subsidies (Inflated)]],0)</f>
        <v>0</v>
      </c>
      <c r="Z781" s="10"/>
    </row>
    <row r="782" spans="1:26" ht="46.5" x14ac:dyDescent="0.35">
      <c r="A782" s="32" t="s">
        <v>1196</v>
      </c>
      <c r="B782" s="56" t="s">
        <v>1194</v>
      </c>
      <c r="C782" s="53" t="s">
        <v>49</v>
      </c>
      <c r="D782" s="65" t="s">
        <v>36</v>
      </c>
      <c r="E782" s="65" t="s">
        <v>20</v>
      </c>
      <c r="F782" s="60" t="s">
        <v>67</v>
      </c>
      <c r="G782" s="70">
        <v>1</v>
      </c>
      <c r="H782" s="34">
        <v>2006</v>
      </c>
      <c r="I782" s="33">
        <v>2015</v>
      </c>
      <c r="J782" s="65">
        <v>2031</v>
      </c>
      <c r="K782" s="35">
        <v>30</v>
      </c>
      <c r="L782" s="32">
        <v>0</v>
      </c>
      <c r="M782" s="32">
        <v>0.1</v>
      </c>
      <c r="N782" s="32">
        <v>0.1</v>
      </c>
      <c r="O782" s="32">
        <v>0.8</v>
      </c>
      <c r="P782" s="36">
        <v>0.875</v>
      </c>
      <c r="Q782" s="37">
        <v>0.83750000000000002</v>
      </c>
      <c r="R782" s="38">
        <v>417.58976000000001</v>
      </c>
      <c r="S782" s="39">
        <v>0</v>
      </c>
      <c r="T782" s="39">
        <v>417.58976000000001</v>
      </c>
      <c r="U782" s="39">
        <v>349.731424</v>
      </c>
      <c r="V782" s="40">
        <v>67.858335999999994</v>
      </c>
      <c r="W782" s="41">
        <f>IFERROR(Table1[[#This Row],[DC Capex (Inflated)]]/Table1[[#This Row],[Total capital cost Incl subsidies (Inflated)]],0)</f>
        <v>0.83750000000000002</v>
      </c>
      <c r="X782" s="42">
        <f>IFERROR(Table1[[#This Row],[Rates Loan (Inflated)]]/Table1[[#This Row],[Total capital cost Incl subsidies (Inflated)]],0)</f>
        <v>0.16249999999999998</v>
      </c>
      <c r="Y782" s="43">
        <f>IFERROR(Table1[[#This Row],[Subsidies (Uninflated)]]/Table1[[#This Row],[Total capital cost Incl subsidies (Inflated)]],0)</f>
        <v>0</v>
      </c>
      <c r="Z782" s="10"/>
    </row>
    <row r="783" spans="1:26" ht="23.25" x14ac:dyDescent="0.35">
      <c r="A783" s="32" t="s">
        <v>823</v>
      </c>
      <c r="B783" s="56" t="s">
        <v>824</v>
      </c>
      <c r="C783" s="53" t="s">
        <v>710</v>
      </c>
      <c r="D783" s="65" t="s">
        <v>36</v>
      </c>
      <c r="E783" s="65" t="s">
        <v>20</v>
      </c>
      <c r="F783" s="60" t="s">
        <v>67</v>
      </c>
      <c r="G783" s="70">
        <v>0.6</v>
      </c>
      <c r="H783" s="34">
        <v>2006</v>
      </c>
      <c r="I783" s="33">
        <v>2010</v>
      </c>
      <c r="J783" s="65">
        <v>2031</v>
      </c>
      <c r="K783" s="35">
        <v>30</v>
      </c>
      <c r="L783" s="32">
        <v>0</v>
      </c>
      <c r="M783" s="32">
        <v>0.1</v>
      </c>
      <c r="N783" s="32">
        <v>0.1</v>
      </c>
      <c r="O783" s="32">
        <v>0.8</v>
      </c>
      <c r="P783" s="36">
        <v>0.875</v>
      </c>
      <c r="Q783" s="37">
        <v>0.83750000000000002</v>
      </c>
      <c r="R783" s="38">
        <v>194.49837719999999</v>
      </c>
      <c r="S783" s="39">
        <v>0</v>
      </c>
      <c r="T783" s="39">
        <v>194.49837719999999</v>
      </c>
      <c r="U783" s="39">
        <v>162.89239090500004</v>
      </c>
      <c r="V783" s="40">
        <v>31.605986294999994</v>
      </c>
      <c r="W783" s="41">
        <f>IFERROR(Table1[[#This Row],[DC Capex (Inflated)]]/Table1[[#This Row],[Total capital cost Incl subsidies (Inflated)]],0)</f>
        <v>0.83750000000000024</v>
      </c>
      <c r="X783" s="42">
        <f>IFERROR(Table1[[#This Row],[Rates Loan (Inflated)]]/Table1[[#This Row],[Total capital cost Incl subsidies (Inflated)]],0)</f>
        <v>0.16249999999999998</v>
      </c>
      <c r="Y783" s="43">
        <f>IFERROR(Table1[[#This Row],[Subsidies (Uninflated)]]/Table1[[#This Row],[Total capital cost Incl subsidies (Inflated)]],0)</f>
        <v>0</v>
      </c>
      <c r="Z783" s="10"/>
    </row>
    <row r="784" spans="1:26" ht="23.25" x14ac:dyDescent="0.35">
      <c r="A784" s="32" t="s">
        <v>724</v>
      </c>
      <c r="B784" s="56" t="s">
        <v>725</v>
      </c>
      <c r="C784" s="53" t="s">
        <v>47</v>
      </c>
      <c r="D784" s="65" t="s">
        <v>36</v>
      </c>
      <c r="E784" s="65" t="s">
        <v>20</v>
      </c>
      <c r="F784" s="60" t="s">
        <v>67</v>
      </c>
      <c r="G784" s="70">
        <v>1</v>
      </c>
      <c r="H784" s="34">
        <v>2006</v>
      </c>
      <c r="I784" s="33">
        <v>2009</v>
      </c>
      <c r="J784" s="65">
        <v>2031</v>
      </c>
      <c r="K784" s="35">
        <v>30</v>
      </c>
      <c r="L784" s="32">
        <v>0</v>
      </c>
      <c r="M784" s="32">
        <v>0.30499999999999999</v>
      </c>
      <c r="N784" s="32">
        <v>0.1</v>
      </c>
      <c r="O784" s="32">
        <v>0.59499999999999997</v>
      </c>
      <c r="P784" s="36">
        <v>0.875</v>
      </c>
      <c r="Q784" s="37">
        <v>0.73499999999999999</v>
      </c>
      <c r="R784" s="38">
        <v>1654.2574599999998</v>
      </c>
      <c r="S784" s="39">
        <v>0</v>
      </c>
      <c r="T784" s="39">
        <v>1654.2574599999998</v>
      </c>
      <c r="U784" s="39">
        <v>1215.8792330999997</v>
      </c>
      <c r="V784" s="40">
        <v>438.37822690000007</v>
      </c>
      <c r="W784" s="41">
        <f>IFERROR(Table1[[#This Row],[DC Capex (Inflated)]]/Table1[[#This Row],[Total capital cost Incl subsidies (Inflated)]],0)</f>
        <v>0.73499999999999988</v>
      </c>
      <c r="X784" s="42">
        <f>IFERROR(Table1[[#This Row],[Rates Loan (Inflated)]]/Table1[[#This Row],[Total capital cost Incl subsidies (Inflated)]],0)</f>
        <v>0.26500000000000007</v>
      </c>
      <c r="Y784" s="43">
        <f>IFERROR(Table1[[#This Row],[Subsidies (Uninflated)]]/Table1[[#This Row],[Total capital cost Incl subsidies (Inflated)]],0)</f>
        <v>0</v>
      </c>
      <c r="Z784" s="10"/>
    </row>
    <row r="785" spans="1:26" ht="23.25" x14ac:dyDescent="0.35">
      <c r="A785" s="32" t="s">
        <v>818</v>
      </c>
      <c r="B785" s="56" t="s">
        <v>819</v>
      </c>
      <c r="C785" s="53" t="s">
        <v>39</v>
      </c>
      <c r="D785" s="65" t="s">
        <v>36</v>
      </c>
      <c r="E785" s="65" t="s">
        <v>20</v>
      </c>
      <c r="F785" s="60" t="s">
        <v>67</v>
      </c>
      <c r="G785" s="70">
        <v>0.5</v>
      </c>
      <c r="H785" s="34">
        <v>2006</v>
      </c>
      <c r="I785" s="33">
        <v>2007</v>
      </c>
      <c r="J785" s="65">
        <v>2031</v>
      </c>
      <c r="K785" s="35">
        <v>30</v>
      </c>
      <c r="L785" s="32">
        <v>0</v>
      </c>
      <c r="M785" s="32">
        <v>0.1</v>
      </c>
      <c r="N785" s="32">
        <v>0.15</v>
      </c>
      <c r="O785" s="32">
        <v>0.75</v>
      </c>
      <c r="P785" s="36">
        <v>0.125</v>
      </c>
      <c r="Q785" s="37">
        <v>0.4375</v>
      </c>
      <c r="R785" s="38">
        <v>122.73074750000001</v>
      </c>
      <c r="S785" s="39">
        <v>0</v>
      </c>
      <c r="T785" s="39">
        <v>122.73074750000001</v>
      </c>
      <c r="U785" s="39">
        <v>53.694702031250003</v>
      </c>
      <c r="V785" s="40">
        <v>69.036045468750004</v>
      </c>
      <c r="W785" s="41">
        <f>IFERROR(Table1[[#This Row],[DC Capex (Inflated)]]/Table1[[#This Row],[Total capital cost Incl subsidies (Inflated)]],0)</f>
        <v>0.4375</v>
      </c>
      <c r="X785" s="42">
        <f>IFERROR(Table1[[#This Row],[Rates Loan (Inflated)]]/Table1[[#This Row],[Total capital cost Incl subsidies (Inflated)]],0)</f>
        <v>0.5625</v>
      </c>
      <c r="Y785" s="43">
        <f>IFERROR(Table1[[#This Row],[Subsidies (Uninflated)]]/Table1[[#This Row],[Total capital cost Incl subsidies (Inflated)]],0)</f>
        <v>0</v>
      </c>
      <c r="Z785" s="10"/>
    </row>
    <row r="786" spans="1:26" ht="23.25" x14ac:dyDescent="0.35">
      <c r="A786" s="32" t="s">
        <v>815</v>
      </c>
      <c r="B786" s="56" t="s">
        <v>816</v>
      </c>
      <c r="C786" s="53" t="s">
        <v>39</v>
      </c>
      <c r="D786" s="65" t="s">
        <v>36</v>
      </c>
      <c r="E786" s="65" t="s">
        <v>20</v>
      </c>
      <c r="F786" s="60" t="s">
        <v>67</v>
      </c>
      <c r="G786" s="70">
        <v>0.5</v>
      </c>
      <c r="H786" s="34">
        <v>2006</v>
      </c>
      <c r="I786" s="33">
        <v>2006</v>
      </c>
      <c r="J786" s="65">
        <v>2031</v>
      </c>
      <c r="K786" s="35">
        <v>30</v>
      </c>
      <c r="L786" s="32">
        <v>0</v>
      </c>
      <c r="M786" s="32">
        <v>0.1</v>
      </c>
      <c r="N786" s="32">
        <v>0.15</v>
      </c>
      <c r="O786" s="32">
        <v>0.75</v>
      </c>
      <c r="P786" s="36">
        <v>0.125</v>
      </c>
      <c r="Q786" s="37">
        <v>0.4375</v>
      </c>
      <c r="R786" s="38">
        <v>53.803150000000009</v>
      </c>
      <c r="S786" s="39">
        <v>0</v>
      </c>
      <c r="T786" s="39">
        <v>53.803150000000009</v>
      </c>
      <c r="U786" s="39">
        <v>23.538878125000004</v>
      </c>
      <c r="V786" s="40">
        <v>30.264271875000009</v>
      </c>
      <c r="W786" s="41">
        <f>IFERROR(Table1[[#This Row],[DC Capex (Inflated)]]/Table1[[#This Row],[Total capital cost Incl subsidies (Inflated)]],0)</f>
        <v>0.4375</v>
      </c>
      <c r="X786" s="42">
        <f>IFERROR(Table1[[#This Row],[Rates Loan (Inflated)]]/Table1[[#This Row],[Total capital cost Incl subsidies (Inflated)]],0)</f>
        <v>0.56250000000000011</v>
      </c>
      <c r="Y786" s="43">
        <f>IFERROR(Table1[[#This Row],[Subsidies (Uninflated)]]/Table1[[#This Row],[Total capital cost Incl subsidies (Inflated)]],0)</f>
        <v>0</v>
      </c>
      <c r="Z786" s="10"/>
    </row>
    <row r="787" spans="1:26" ht="23.25" x14ac:dyDescent="0.35">
      <c r="A787" s="32" t="s">
        <v>1493</v>
      </c>
      <c r="B787" s="56" t="s">
        <v>1492</v>
      </c>
      <c r="C787" s="53" t="s">
        <v>1490</v>
      </c>
      <c r="D787" s="65" t="s">
        <v>36</v>
      </c>
      <c r="E787" s="65" t="s">
        <v>20</v>
      </c>
      <c r="F787" s="60" t="s">
        <v>67</v>
      </c>
      <c r="G787" s="70">
        <v>0.6</v>
      </c>
      <c r="H787" s="34">
        <v>2006</v>
      </c>
      <c r="I787" s="33">
        <v>2024</v>
      </c>
      <c r="J787" s="65">
        <v>2034</v>
      </c>
      <c r="K787" s="35">
        <v>30</v>
      </c>
      <c r="L787" s="32">
        <v>0</v>
      </c>
      <c r="M787" s="32">
        <v>0.1</v>
      </c>
      <c r="N787" s="32">
        <v>0.1</v>
      </c>
      <c r="O787" s="32">
        <v>0.8</v>
      </c>
      <c r="P787" s="36">
        <v>0.875</v>
      </c>
      <c r="Q787" s="37">
        <v>0.83750000000000002</v>
      </c>
      <c r="R787" s="38">
        <v>96.470399999999998</v>
      </c>
      <c r="S787" s="39">
        <v>0</v>
      </c>
      <c r="T787" s="39">
        <v>96.470399999999998</v>
      </c>
      <c r="U787" s="39">
        <v>80.793959999999998</v>
      </c>
      <c r="V787" s="40">
        <v>15.676439999999999</v>
      </c>
      <c r="W787" s="41">
        <f>IFERROR(Table1[[#This Row],[DC Capex (Inflated)]]/Table1[[#This Row],[Total capital cost Incl subsidies (Inflated)]],0)</f>
        <v>0.83750000000000002</v>
      </c>
      <c r="X787" s="42">
        <f>IFERROR(Table1[[#This Row],[Rates Loan (Inflated)]]/Table1[[#This Row],[Total capital cost Incl subsidies (Inflated)]],0)</f>
        <v>0.16250000000000001</v>
      </c>
      <c r="Y787" s="43">
        <f>IFERROR(Table1[[#This Row],[Subsidies (Uninflated)]]/Table1[[#This Row],[Total capital cost Incl subsidies (Inflated)]],0)</f>
        <v>0</v>
      </c>
      <c r="Z787" s="10"/>
    </row>
    <row r="788" spans="1:26" ht="23.25" x14ac:dyDescent="0.35">
      <c r="A788" s="32" t="s">
        <v>1500</v>
      </c>
      <c r="B788" s="56" t="s">
        <v>2402</v>
      </c>
      <c r="C788" s="53"/>
      <c r="D788" s="65" t="s">
        <v>36</v>
      </c>
      <c r="E788" s="65" t="s">
        <v>20</v>
      </c>
      <c r="F788" s="60" t="s">
        <v>67</v>
      </c>
      <c r="G788" s="70">
        <v>1</v>
      </c>
      <c r="H788" s="34">
        <v>2006</v>
      </c>
      <c r="I788" s="33">
        <v>2020</v>
      </c>
      <c r="J788" s="65">
        <v>2031</v>
      </c>
      <c r="K788" s="35">
        <v>30</v>
      </c>
      <c r="L788" s="32">
        <v>0</v>
      </c>
      <c r="M788" s="32">
        <v>0.1</v>
      </c>
      <c r="N788" s="32">
        <v>0.02</v>
      </c>
      <c r="O788" s="32">
        <v>0.88</v>
      </c>
      <c r="P788" s="36">
        <v>0.125</v>
      </c>
      <c r="Q788" s="37">
        <v>0.50249999999999995</v>
      </c>
      <c r="R788" s="38">
        <v>117.71564000000001</v>
      </c>
      <c r="S788" s="39">
        <v>0</v>
      </c>
      <c r="T788" s="39">
        <v>117.71564000000001</v>
      </c>
      <c r="U788" s="39">
        <v>59.15210909999999</v>
      </c>
      <c r="V788" s="40">
        <v>58.563530900000003</v>
      </c>
      <c r="W788" s="41">
        <f>IFERROR(Table1[[#This Row],[DC Capex (Inflated)]]/Table1[[#This Row],[Total capital cost Incl subsidies (Inflated)]],0)</f>
        <v>0.50249999999999984</v>
      </c>
      <c r="X788" s="42">
        <f>IFERROR(Table1[[#This Row],[Rates Loan (Inflated)]]/Table1[[#This Row],[Total capital cost Incl subsidies (Inflated)]],0)</f>
        <v>0.4975</v>
      </c>
      <c r="Y788" s="43">
        <f>IFERROR(Table1[[#This Row],[Subsidies (Uninflated)]]/Table1[[#This Row],[Total capital cost Incl subsidies (Inflated)]],0)</f>
        <v>0</v>
      </c>
      <c r="Z788" s="10"/>
    </row>
    <row r="789" spans="1:26" ht="23.25" x14ac:dyDescent="0.35">
      <c r="A789" s="32" t="s">
        <v>1444</v>
      </c>
      <c r="B789" s="56" t="s">
        <v>1445</v>
      </c>
      <c r="C789" s="53" t="s">
        <v>1443</v>
      </c>
      <c r="D789" s="65" t="s">
        <v>36</v>
      </c>
      <c r="E789" s="65" t="s">
        <v>20</v>
      </c>
      <c r="F789" s="60" t="s">
        <v>67</v>
      </c>
      <c r="G789" s="70">
        <v>1</v>
      </c>
      <c r="H789" s="34">
        <v>2006</v>
      </c>
      <c r="I789" s="33">
        <v>2022</v>
      </c>
      <c r="J789" s="65">
        <v>2031</v>
      </c>
      <c r="K789" s="35">
        <v>30</v>
      </c>
      <c r="L789" s="32">
        <v>0.02</v>
      </c>
      <c r="M789" s="32">
        <v>0.505</v>
      </c>
      <c r="N789" s="32">
        <v>0.1</v>
      </c>
      <c r="O789" s="32">
        <v>0.375</v>
      </c>
      <c r="P789" s="36">
        <v>0.63</v>
      </c>
      <c r="Q789" s="37">
        <v>0.50249999999999995</v>
      </c>
      <c r="R789" s="38">
        <v>167.73650000000001</v>
      </c>
      <c r="S789" s="39">
        <v>0</v>
      </c>
      <c r="T789" s="39">
        <v>167.73650000000001</v>
      </c>
      <c r="U789" s="39">
        <v>84.287591249999977</v>
      </c>
      <c r="V789" s="40">
        <v>83.448908750000015</v>
      </c>
      <c r="W789" s="41">
        <f>IFERROR(Table1[[#This Row],[DC Capex (Inflated)]]/Table1[[#This Row],[Total capital cost Incl subsidies (Inflated)]],0)</f>
        <v>0.50249999999999984</v>
      </c>
      <c r="X789" s="42">
        <f>IFERROR(Table1[[#This Row],[Rates Loan (Inflated)]]/Table1[[#This Row],[Total capital cost Incl subsidies (Inflated)]],0)</f>
        <v>0.49750000000000005</v>
      </c>
      <c r="Y789" s="43">
        <f>IFERROR(Table1[[#This Row],[Subsidies (Uninflated)]]/Table1[[#This Row],[Total capital cost Incl subsidies (Inflated)]],0)</f>
        <v>0</v>
      </c>
      <c r="Z789" s="10"/>
    </row>
    <row r="790" spans="1:26" ht="23.25" x14ac:dyDescent="0.35">
      <c r="A790" s="32" t="s">
        <v>1551</v>
      </c>
      <c r="B790" s="56" t="s">
        <v>1552</v>
      </c>
      <c r="C790" s="53" t="s">
        <v>1443</v>
      </c>
      <c r="D790" s="65" t="s">
        <v>36</v>
      </c>
      <c r="E790" s="65" t="s">
        <v>20</v>
      </c>
      <c r="F790" s="60" t="s">
        <v>67</v>
      </c>
      <c r="G790" s="70">
        <v>1</v>
      </c>
      <c r="H790" s="34">
        <v>2006</v>
      </c>
      <c r="I790" s="33">
        <v>2024</v>
      </c>
      <c r="J790" s="65">
        <v>2031</v>
      </c>
      <c r="K790" s="35">
        <v>30</v>
      </c>
      <c r="L790" s="32">
        <v>0.02</v>
      </c>
      <c r="M790" s="32">
        <v>0.30499999999999999</v>
      </c>
      <c r="N790" s="32">
        <v>0.05</v>
      </c>
      <c r="O790" s="32">
        <v>0.625</v>
      </c>
      <c r="P790" s="36">
        <v>0.875</v>
      </c>
      <c r="Q790" s="37">
        <v>0.75</v>
      </c>
      <c r="R790" s="38">
        <v>40</v>
      </c>
      <c r="S790" s="39">
        <v>0</v>
      </c>
      <c r="T790" s="39">
        <v>40</v>
      </c>
      <c r="U790" s="39">
        <v>30</v>
      </c>
      <c r="V790" s="40">
        <v>10</v>
      </c>
      <c r="W790" s="41">
        <f>IFERROR(Table1[[#This Row],[DC Capex (Inflated)]]/Table1[[#This Row],[Total capital cost Incl subsidies (Inflated)]],0)</f>
        <v>0.75</v>
      </c>
      <c r="X790" s="42">
        <f>IFERROR(Table1[[#This Row],[Rates Loan (Inflated)]]/Table1[[#This Row],[Total capital cost Incl subsidies (Inflated)]],0)</f>
        <v>0.25</v>
      </c>
      <c r="Y790" s="43">
        <f>IFERROR(Table1[[#This Row],[Subsidies (Uninflated)]]/Table1[[#This Row],[Total capital cost Incl subsidies (Inflated)]],0)</f>
        <v>0</v>
      </c>
      <c r="Z790" s="10"/>
    </row>
    <row r="791" spans="1:26" ht="23.25" x14ac:dyDescent="0.35">
      <c r="A791" s="32" t="s">
        <v>1947</v>
      </c>
      <c r="B791" s="56" t="s">
        <v>1549</v>
      </c>
      <c r="C791" s="53" t="s">
        <v>1497</v>
      </c>
      <c r="D791" s="65" t="s">
        <v>36</v>
      </c>
      <c r="E791" s="65" t="s">
        <v>20</v>
      </c>
      <c r="F791" s="60" t="s">
        <v>67</v>
      </c>
      <c r="G791" s="70">
        <v>0.5</v>
      </c>
      <c r="H791" s="34">
        <v>2006</v>
      </c>
      <c r="I791" s="33">
        <v>2023</v>
      </c>
      <c r="J791" s="65">
        <v>2031</v>
      </c>
      <c r="K791" s="35">
        <v>30</v>
      </c>
      <c r="L791" s="32">
        <v>0</v>
      </c>
      <c r="M791" s="32">
        <v>0.505</v>
      </c>
      <c r="N791" s="32">
        <v>0.1</v>
      </c>
      <c r="O791" s="32">
        <v>0.39500000000000002</v>
      </c>
      <c r="P791" s="36">
        <v>0.875</v>
      </c>
      <c r="Q791" s="37">
        <v>0.63500000000000001</v>
      </c>
      <c r="R791" s="38">
        <v>334.75</v>
      </c>
      <c r="S791" s="39">
        <v>0</v>
      </c>
      <c r="T791" s="39">
        <v>334.75</v>
      </c>
      <c r="U791" s="39">
        <v>212.56625</v>
      </c>
      <c r="V791" s="40">
        <v>122.18375</v>
      </c>
      <c r="W791" s="41">
        <f>IFERROR(Table1[[#This Row],[DC Capex (Inflated)]]/Table1[[#This Row],[Total capital cost Incl subsidies (Inflated)]],0)</f>
        <v>0.63500000000000001</v>
      </c>
      <c r="X791" s="42">
        <f>IFERROR(Table1[[#This Row],[Rates Loan (Inflated)]]/Table1[[#This Row],[Total capital cost Incl subsidies (Inflated)]],0)</f>
        <v>0.36499999999999999</v>
      </c>
      <c r="Y791" s="43">
        <f>IFERROR(Table1[[#This Row],[Subsidies (Uninflated)]]/Table1[[#This Row],[Total capital cost Incl subsidies (Inflated)]],0)</f>
        <v>0</v>
      </c>
      <c r="Z791" s="10"/>
    </row>
    <row r="792" spans="1:26" ht="46.5" x14ac:dyDescent="0.35">
      <c r="A792" s="32" t="s">
        <v>1949</v>
      </c>
      <c r="B792" s="56" t="s">
        <v>1550</v>
      </c>
      <c r="C792" s="53" t="s">
        <v>1497</v>
      </c>
      <c r="D792" s="65" t="s">
        <v>36</v>
      </c>
      <c r="E792" s="65" t="s">
        <v>20</v>
      </c>
      <c r="F792" s="60" t="s">
        <v>67</v>
      </c>
      <c r="G792" s="70">
        <v>0.5</v>
      </c>
      <c r="H792" s="34">
        <v>2006</v>
      </c>
      <c r="I792" s="33">
        <v>2024</v>
      </c>
      <c r="J792" s="65">
        <v>2031</v>
      </c>
      <c r="K792" s="35">
        <v>30</v>
      </c>
      <c r="L792" s="32">
        <v>0</v>
      </c>
      <c r="M792" s="32">
        <v>0.505</v>
      </c>
      <c r="N792" s="32">
        <v>0.1</v>
      </c>
      <c r="O792" s="32">
        <v>0.39500000000000002</v>
      </c>
      <c r="P792" s="36">
        <v>0.875</v>
      </c>
      <c r="Q792" s="37">
        <v>0.63500000000000001</v>
      </c>
      <c r="R792" s="38">
        <v>151</v>
      </c>
      <c r="S792" s="39">
        <v>0</v>
      </c>
      <c r="T792" s="39">
        <v>151</v>
      </c>
      <c r="U792" s="39">
        <v>95.885000000000005</v>
      </c>
      <c r="V792" s="40">
        <v>55.114999999999995</v>
      </c>
      <c r="W792" s="41">
        <f>IFERROR(Table1[[#This Row],[DC Capex (Inflated)]]/Table1[[#This Row],[Total capital cost Incl subsidies (Inflated)]],0)</f>
        <v>0.63500000000000001</v>
      </c>
      <c r="X792" s="42">
        <f>IFERROR(Table1[[#This Row],[Rates Loan (Inflated)]]/Table1[[#This Row],[Total capital cost Incl subsidies (Inflated)]],0)</f>
        <v>0.36499999999999999</v>
      </c>
      <c r="Y792" s="43">
        <f>IFERROR(Table1[[#This Row],[Subsidies (Uninflated)]]/Table1[[#This Row],[Total capital cost Incl subsidies (Inflated)]],0)</f>
        <v>0</v>
      </c>
      <c r="Z792" s="10"/>
    </row>
    <row r="793" spans="1:26" ht="46.5" x14ac:dyDescent="0.35">
      <c r="A793" s="32" t="s">
        <v>1955</v>
      </c>
      <c r="B793" s="56" t="s">
        <v>1956</v>
      </c>
      <c r="C793" s="53" t="s">
        <v>1443</v>
      </c>
      <c r="D793" s="65" t="s">
        <v>36</v>
      </c>
      <c r="E793" s="65" t="s">
        <v>20</v>
      </c>
      <c r="F793" s="60" t="s">
        <v>67</v>
      </c>
      <c r="G793" s="70">
        <v>1</v>
      </c>
      <c r="H793" s="34">
        <v>2006</v>
      </c>
      <c r="I793" s="33">
        <v>2021</v>
      </c>
      <c r="J793" s="65">
        <v>2031</v>
      </c>
      <c r="K793" s="35">
        <v>30</v>
      </c>
      <c r="L793" s="32">
        <v>0.02</v>
      </c>
      <c r="M793" s="32">
        <v>0.1</v>
      </c>
      <c r="N793" s="32">
        <v>0.1</v>
      </c>
      <c r="O793" s="32">
        <v>0.78</v>
      </c>
      <c r="P793" s="36">
        <v>0.38</v>
      </c>
      <c r="Q793" s="37">
        <v>0.58000000000000007</v>
      </c>
      <c r="R793" s="38">
        <v>317.21352000000002</v>
      </c>
      <c r="S793" s="39">
        <v>0</v>
      </c>
      <c r="T793" s="39">
        <v>317.21352000000002</v>
      </c>
      <c r="U793" s="39">
        <v>183.98384160000003</v>
      </c>
      <c r="V793" s="40">
        <v>133.22967839999998</v>
      </c>
      <c r="W793" s="41">
        <f>IFERROR(Table1[[#This Row],[DC Capex (Inflated)]]/Table1[[#This Row],[Total capital cost Incl subsidies (Inflated)]],0)</f>
        <v>0.58000000000000007</v>
      </c>
      <c r="X793" s="42">
        <f>IFERROR(Table1[[#This Row],[Rates Loan (Inflated)]]/Table1[[#This Row],[Total capital cost Incl subsidies (Inflated)]],0)</f>
        <v>0.41999999999999993</v>
      </c>
      <c r="Y793" s="43">
        <f>IFERROR(Table1[[#This Row],[Subsidies (Uninflated)]]/Table1[[#This Row],[Total capital cost Incl subsidies (Inflated)]],0)</f>
        <v>0</v>
      </c>
      <c r="Z793" s="10"/>
    </row>
    <row r="794" spans="1:26" ht="23.25" x14ac:dyDescent="0.35">
      <c r="A794" s="32" t="s">
        <v>1838</v>
      </c>
      <c r="B794" s="56" t="s">
        <v>2416</v>
      </c>
      <c r="C794" s="53"/>
      <c r="D794" s="65" t="s">
        <v>36</v>
      </c>
      <c r="E794" s="65" t="s">
        <v>20</v>
      </c>
      <c r="F794" s="60" t="s">
        <v>67</v>
      </c>
      <c r="G794" s="70">
        <v>0.6</v>
      </c>
      <c r="H794" s="34">
        <v>2006</v>
      </c>
      <c r="I794" s="33">
        <v>2019</v>
      </c>
      <c r="J794" s="65">
        <v>2031</v>
      </c>
      <c r="K794" s="35">
        <v>30</v>
      </c>
      <c r="L794" s="32">
        <v>0</v>
      </c>
      <c r="M794" s="32">
        <v>0.1</v>
      </c>
      <c r="N794" s="32">
        <v>0.1</v>
      </c>
      <c r="O794" s="32">
        <v>0.8</v>
      </c>
      <c r="P794" s="36">
        <v>0.88</v>
      </c>
      <c r="Q794" s="37">
        <v>0.84000000000000008</v>
      </c>
      <c r="R794" s="38">
        <v>704.13708600000007</v>
      </c>
      <c r="S794" s="39">
        <v>0</v>
      </c>
      <c r="T794" s="39">
        <v>704.13708600000007</v>
      </c>
      <c r="U794" s="39">
        <v>591.47515224000006</v>
      </c>
      <c r="V794" s="40">
        <v>112.66193375999994</v>
      </c>
      <c r="W794" s="41">
        <f>IFERROR(Table1[[#This Row],[DC Capex (Inflated)]]/Table1[[#This Row],[Total capital cost Incl subsidies (Inflated)]],0)</f>
        <v>0.84</v>
      </c>
      <c r="X794" s="42">
        <f>IFERROR(Table1[[#This Row],[Rates Loan (Inflated)]]/Table1[[#This Row],[Total capital cost Incl subsidies (Inflated)]],0)</f>
        <v>0.15999999999999989</v>
      </c>
      <c r="Y794" s="43">
        <f>IFERROR(Table1[[#This Row],[Subsidies (Uninflated)]]/Table1[[#This Row],[Total capital cost Incl subsidies (Inflated)]],0)</f>
        <v>0</v>
      </c>
      <c r="Z794" s="10"/>
    </row>
    <row r="795" spans="1:26" ht="46.5" x14ac:dyDescent="0.35">
      <c r="A795" s="32" t="s">
        <v>1465</v>
      </c>
      <c r="B795" s="56" t="s">
        <v>1466</v>
      </c>
      <c r="C795" s="53" t="s">
        <v>1443</v>
      </c>
      <c r="D795" s="65" t="s">
        <v>36</v>
      </c>
      <c r="E795" s="65" t="s">
        <v>20</v>
      </c>
      <c r="F795" s="60" t="s">
        <v>67</v>
      </c>
      <c r="G795" s="70">
        <v>1</v>
      </c>
      <c r="H795" s="34">
        <v>2006</v>
      </c>
      <c r="I795" s="33">
        <v>2021</v>
      </c>
      <c r="J795" s="65">
        <v>2031</v>
      </c>
      <c r="K795" s="35">
        <v>30</v>
      </c>
      <c r="L795" s="32">
        <v>0.02</v>
      </c>
      <c r="M795" s="32">
        <v>0.30499999999999999</v>
      </c>
      <c r="N795" s="32">
        <v>0.1</v>
      </c>
      <c r="O795" s="32">
        <v>0.57499999999999996</v>
      </c>
      <c r="P795" s="36">
        <v>0.875</v>
      </c>
      <c r="Q795" s="37">
        <v>0.72499999999999998</v>
      </c>
      <c r="R795" s="38">
        <v>1868.7658000000001</v>
      </c>
      <c r="S795" s="39">
        <v>0</v>
      </c>
      <c r="T795" s="39">
        <v>1868.7658000000001</v>
      </c>
      <c r="U795" s="39">
        <v>1354.8552049999998</v>
      </c>
      <c r="V795" s="40">
        <v>513.91059499999994</v>
      </c>
      <c r="W795" s="41">
        <f>IFERROR(Table1[[#This Row],[DC Capex (Inflated)]]/Table1[[#This Row],[Total capital cost Incl subsidies (Inflated)]],0)</f>
        <v>0.72499999999999987</v>
      </c>
      <c r="X795" s="42">
        <f>IFERROR(Table1[[#This Row],[Rates Loan (Inflated)]]/Table1[[#This Row],[Total capital cost Incl subsidies (Inflated)]],0)</f>
        <v>0.27499999999999997</v>
      </c>
      <c r="Y795" s="43">
        <f>IFERROR(Table1[[#This Row],[Subsidies (Uninflated)]]/Table1[[#This Row],[Total capital cost Incl subsidies (Inflated)]],0)</f>
        <v>0</v>
      </c>
      <c r="Z795" s="10"/>
    </row>
    <row r="796" spans="1:26" ht="23.25" x14ac:dyDescent="0.35">
      <c r="A796" s="32" t="s">
        <v>1902</v>
      </c>
      <c r="B796" s="56" t="s">
        <v>1768</v>
      </c>
      <c r="C796" s="53"/>
      <c r="D796" s="65" t="s">
        <v>36</v>
      </c>
      <c r="E796" s="65" t="s">
        <v>20</v>
      </c>
      <c r="F796" s="60" t="s">
        <v>67</v>
      </c>
      <c r="G796" s="70">
        <v>0.5</v>
      </c>
      <c r="H796" s="34">
        <v>2006</v>
      </c>
      <c r="I796" s="33">
        <v>2019</v>
      </c>
      <c r="J796" s="65">
        <v>2031</v>
      </c>
      <c r="K796" s="35">
        <v>30</v>
      </c>
      <c r="L796" s="32">
        <v>0</v>
      </c>
      <c r="M796" s="32">
        <v>0.30499999999999999</v>
      </c>
      <c r="N796" s="32">
        <v>0.1</v>
      </c>
      <c r="O796" s="32">
        <v>0.59499999999999997</v>
      </c>
      <c r="P796" s="36">
        <v>0.63</v>
      </c>
      <c r="Q796" s="37">
        <v>0.61250000000000004</v>
      </c>
      <c r="R796" s="38">
        <v>11346.148315</v>
      </c>
      <c r="S796" s="39">
        <v>5517.6392700000006</v>
      </c>
      <c r="T796" s="39">
        <v>5828.5090450000007</v>
      </c>
      <c r="U796" s="39">
        <v>3569.9617900625008</v>
      </c>
      <c r="V796" s="40">
        <v>2258.5472549375004</v>
      </c>
      <c r="W796" s="41">
        <f>IFERROR(Table1[[#This Row],[DC Capex (Inflated)]]/Table1[[#This Row],[Total capital cost Incl subsidies (Inflated)]],0)</f>
        <v>0.31464085352585142</v>
      </c>
      <c r="X796" s="42">
        <f>IFERROR(Table1[[#This Row],[Rates Loan (Inflated)]]/Table1[[#This Row],[Total capital cost Incl subsidies (Inflated)]],0)</f>
        <v>0.19905849916941618</v>
      </c>
      <c r="Y796" s="43">
        <f>IFERROR(Table1[[#This Row],[Subsidies (Uninflated)]]/Table1[[#This Row],[Total capital cost Incl subsidies (Inflated)]],0)</f>
        <v>0.48630064730473255</v>
      </c>
      <c r="Z796" s="10"/>
    </row>
    <row r="797" spans="1:26" ht="46.5" x14ac:dyDescent="0.35">
      <c r="A797" s="32" t="s">
        <v>1982</v>
      </c>
      <c r="B797" s="56" t="s">
        <v>1496</v>
      </c>
      <c r="C797" s="53" t="s">
        <v>1497</v>
      </c>
      <c r="D797" s="65" t="s">
        <v>36</v>
      </c>
      <c r="E797" s="65" t="s">
        <v>20</v>
      </c>
      <c r="F797" s="60" t="s">
        <v>67</v>
      </c>
      <c r="G797" s="70">
        <v>1</v>
      </c>
      <c r="H797" s="34">
        <v>2006</v>
      </c>
      <c r="I797" s="33">
        <v>2021</v>
      </c>
      <c r="J797" s="65">
        <v>2034</v>
      </c>
      <c r="K797" s="35">
        <v>30</v>
      </c>
      <c r="L797" s="32">
        <v>0</v>
      </c>
      <c r="M797" s="32">
        <v>0.1</v>
      </c>
      <c r="N797" s="32">
        <v>0.02</v>
      </c>
      <c r="O797" s="32">
        <v>0.88</v>
      </c>
      <c r="P797" s="36">
        <v>0.875</v>
      </c>
      <c r="Q797" s="37">
        <v>0.87749999999999995</v>
      </c>
      <c r="R797" s="38">
        <v>7829.9216099314381</v>
      </c>
      <c r="S797" s="39">
        <v>296.71676000000002</v>
      </c>
      <c r="T797" s="39">
        <v>7533.2048499314387</v>
      </c>
      <c r="U797" s="39">
        <v>6610.387255814836</v>
      </c>
      <c r="V797" s="40">
        <v>922.81759411660164</v>
      </c>
      <c r="W797" s="41">
        <f>IFERROR(Table1[[#This Row],[DC Capex (Inflated)]]/Table1[[#This Row],[Total capital cost Incl subsidies (Inflated)]],0)</f>
        <v>0.84424692674192925</v>
      </c>
      <c r="X797" s="42">
        <f>IFERROR(Table1[[#This Row],[Rates Loan (Inflated)]]/Table1[[#This Row],[Total capital cost Incl subsidies (Inflated)]],0)</f>
        <v>0.11785783307793322</v>
      </c>
      <c r="Y797" s="43">
        <f>IFERROR(Table1[[#This Row],[Subsidies (Uninflated)]]/Table1[[#This Row],[Total capital cost Incl subsidies (Inflated)]],0)</f>
        <v>3.7895240180137409E-2</v>
      </c>
      <c r="Z797" s="10"/>
    </row>
    <row r="798" spans="1:26" ht="23.25" x14ac:dyDescent="0.35">
      <c r="A798" s="32" t="s">
        <v>1985</v>
      </c>
      <c r="B798" s="56" t="s">
        <v>1442</v>
      </c>
      <c r="C798" s="53" t="s">
        <v>1443</v>
      </c>
      <c r="D798" s="65" t="s">
        <v>36</v>
      </c>
      <c r="E798" s="65" t="s">
        <v>20</v>
      </c>
      <c r="F798" s="60" t="s">
        <v>67</v>
      </c>
      <c r="G798" s="70">
        <v>1</v>
      </c>
      <c r="H798" s="34">
        <v>2006</v>
      </c>
      <c r="I798" s="33">
        <v>2021</v>
      </c>
      <c r="J798" s="65">
        <v>2034</v>
      </c>
      <c r="K798" s="35">
        <v>30</v>
      </c>
      <c r="L798" s="32">
        <v>0.02</v>
      </c>
      <c r="M798" s="32">
        <v>0.505</v>
      </c>
      <c r="N798" s="32">
        <v>0.05</v>
      </c>
      <c r="O798" s="32">
        <v>0.42499999999999999</v>
      </c>
      <c r="P798" s="36">
        <v>0.63</v>
      </c>
      <c r="Q798" s="37">
        <v>0.52749999999999997</v>
      </c>
      <c r="R798" s="38">
        <v>10939.312160448002</v>
      </c>
      <c r="S798" s="39">
        <v>0</v>
      </c>
      <c r="T798" s="39">
        <v>10939.312160448002</v>
      </c>
      <c r="U798" s="39">
        <v>5770.4871646363208</v>
      </c>
      <c r="V798" s="40">
        <v>5168.8249958116812</v>
      </c>
      <c r="W798" s="41">
        <f>IFERROR(Table1[[#This Row],[DC Capex (Inflated)]]/Table1[[#This Row],[Total capital cost Incl subsidies (Inflated)]],0)</f>
        <v>0.52749999999999997</v>
      </c>
      <c r="X798" s="42">
        <f>IFERROR(Table1[[#This Row],[Rates Loan (Inflated)]]/Table1[[#This Row],[Total capital cost Incl subsidies (Inflated)]],0)</f>
        <v>0.47250000000000003</v>
      </c>
      <c r="Y798" s="43">
        <f>IFERROR(Table1[[#This Row],[Subsidies (Uninflated)]]/Table1[[#This Row],[Total capital cost Incl subsidies (Inflated)]],0)</f>
        <v>0</v>
      </c>
      <c r="Z798" s="10"/>
    </row>
    <row r="799" spans="1:26" ht="23.25" x14ac:dyDescent="0.35">
      <c r="A799" s="32" t="s">
        <v>1984</v>
      </c>
      <c r="B799" s="56" t="s">
        <v>1417</v>
      </c>
      <c r="C799" s="53" t="s">
        <v>1418</v>
      </c>
      <c r="D799" s="65" t="s">
        <v>36</v>
      </c>
      <c r="E799" s="65" t="s">
        <v>20</v>
      </c>
      <c r="F799" s="60" t="s">
        <v>67</v>
      </c>
      <c r="G799" s="70">
        <v>0.6</v>
      </c>
      <c r="H799" s="34">
        <v>2006</v>
      </c>
      <c r="I799" s="33">
        <v>2021</v>
      </c>
      <c r="J799" s="65">
        <v>2034</v>
      </c>
      <c r="K799" s="35">
        <v>30</v>
      </c>
      <c r="L799" s="32">
        <v>0</v>
      </c>
      <c r="M799" s="32">
        <v>0.1</v>
      </c>
      <c r="N799" s="32">
        <v>0.1</v>
      </c>
      <c r="O799" s="32">
        <v>0.8</v>
      </c>
      <c r="P799" s="36">
        <v>0.875</v>
      </c>
      <c r="Q799" s="37">
        <v>0.83750000000000002</v>
      </c>
      <c r="R799" s="38">
        <v>3385.407498</v>
      </c>
      <c r="S799" s="39">
        <v>884.33999999999992</v>
      </c>
      <c r="T799" s="39">
        <v>2501.0674980000003</v>
      </c>
      <c r="U799" s="39">
        <v>2094.6440295750003</v>
      </c>
      <c r="V799" s="40">
        <v>406.4234684249999</v>
      </c>
      <c r="W799" s="41">
        <f>IFERROR(Table1[[#This Row],[DC Capex (Inflated)]]/Table1[[#This Row],[Total capital cost Incl subsidies (Inflated)]],0)</f>
        <v>0.61872729673235938</v>
      </c>
      <c r="X799" s="42">
        <f>IFERROR(Table1[[#This Row],[Rates Loan (Inflated)]]/Table1[[#This Row],[Total capital cost Incl subsidies (Inflated)]],0)</f>
        <v>0.12005156503762192</v>
      </c>
      <c r="Y799" s="43">
        <f>IFERROR(Table1[[#This Row],[Subsidies (Uninflated)]]/Table1[[#This Row],[Total capital cost Incl subsidies (Inflated)]],0)</f>
        <v>0.26122113823001875</v>
      </c>
      <c r="Z799" s="10"/>
    </row>
    <row r="800" spans="1:26" ht="23.25" x14ac:dyDescent="0.35">
      <c r="A800" s="32" t="s">
        <v>2199</v>
      </c>
      <c r="B800" s="56" t="s">
        <v>2200</v>
      </c>
      <c r="C800" s="53" t="s">
        <v>1443</v>
      </c>
      <c r="D800" s="65" t="s">
        <v>36</v>
      </c>
      <c r="E800" s="65" t="s">
        <v>20</v>
      </c>
      <c r="F800" s="60" t="s">
        <v>67</v>
      </c>
      <c r="G800" s="70">
        <v>1</v>
      </c>
      <c r="H800" s="34">
        <v>2006</v>
      </c>
      <c r="I800" s="33">
        <v>2028</v>
      </c>
      <c r="J800" s="65">
        <v>2034</v>
      </c>
      <c r="K800" s="35">
        <v>30</v>
      </c>
      <c r="L800" s="32">
        <v>0.02</v>
      </c>
      <c r="M800" s="32">
        <v>0.1</v>
      </c>
      <c r="N800" s="32">
        <v>0.05</v>
      </c>
      <c r="O800" s="32">
        <v>0.83</v>
      </c>
      <c r="P800" s="36">
        <v>0.38</v>
      </c>
      <c r="Q800" s="37">
        <v>0.60499999999999998</v>
      </c>
      <c r="R800" s="38">
        <v>2753.801926726976</v>
      </c>
      <c r="S800" s="39">
        <v>0</v>
      </c>
      <c r="T800" s="39">
        <v>2753.801926726976</v>
      </c>
      <c r="U800" s="39">
        <v>1666.0501656698204</v>
      </c>
      <c r="V800" s="40">
        <v>1087.7517610571556</v>
      </c>
      <c r="W800" s="41">
        <f>IFERROR(Table1[[#This Row],[DC Capex (Inflated)]]/Table1[[#This Row],[Total capital cost Incl subsidies (Inflated)]],0)</f>
        <v>0.60499999999999998</v>
      </c>
      <c r="X800" s="42">
        <f>IFERROR(Table1[[#This Row],[Rates Loan (Inflated)]]/Table1[[#This Row],[Total capital cost Incl subsidies (Inflated)]],0)</f>
        <v>0.39500000000000002</v>
      </c>
      <c r="Y800" s="43">
        <f>IFERROR(Table1[[#This Row],[Subsidies (Uninflated)]]/Table1[[#This Row],[Total capital cost Incl subsidies (Inflated)]],0)</f>
        <v>0</v>
      </c>
      <c r="Z800" s="10"/>
    </row>
    <row r="801" spans="1:26" ht="46.5" x14ac:dyDescent="0.35">
      <c r="A801" s="32" t="s">
        <v>2301</v>
      </c>
      <c r="B801" s="56" t="s">
        <v>1499</v>
      </c>
      <c r="C801" s="53" t="s">
        <v>1447</v>
      </c>
      <c r="D801" s="65" t="s">
        <v>36</v>
      </c>
      <c r="E801" s="65" t="s">
        <v>20</v>
      </c>
      <c r="F801" s="60" t="s">
        <v>67</v>
      </c>
      <c r="G801" s="70">
        <v>1</v>
      </c>
      <c r="H801" s="34">
        <v>2006</v>
      </c>
      <c r="I801" s="33">
        <v>2027</v>
      </c>
      <c r="J801" s="65">
        <v>2034</v>
      </c>
      <c r="K801" s="35">
        <v>30</v>
      </c>
      <c r="L801" s="32">
        <v>0</v>
      </c>
      <c r="M801" s="32">
        <v>0.1</v>
      </c>
      <c r="N801" s="32">
        <v>0.02</v>
      </c>
      <c r="O801" s="32">
        <v>0.88</v>
      </c>
      <c r="P801" s="36">
        <v>0.875</v>
      </c>
      <c r="Q801" s="37">
        <v>0.87749999999999995</v>
      </c>
      <c r="R801" s="38">
        <v>512.75955287531531</v>
      </c>
      <c r="S801" s="39">
        <v>0</v>
      </c>
      <c r="T801" s="39">
        <v>512.75955287531531</v>
      </c>
      <c r="U801" s="39">
        <v>449.94650764808921</v>
      </c>
      <c r="V801" s="40">
        <v>62.813045227226155</v>
      </c>
      <c r="W801" s="41">
        <f>IFERROR(Table1[[#This Row],[DC Capex (Inflated)]]/Table1[[#This Row],[Total capital cost Incl subsidies (Inflated)]],0)</f>
        <v>0.87750000000000006</v>
      </c>
      <c r="X801" s="42">
        <f>IFERROR(Table1[[#This Row],[Rates Loan (Inflated)]]/Table1[[#This Row],[Total capital cost Incl subsidies (Inflated)]],0)</f>
        <v>0.12250000000000005</v>
      </c>
      <c r="Y801" s="43">
        <f>IFERROR(Table1[[#This Row],[Subsidies (Uninflated)]]/Table1[[#This Row],[Total capital cost Incl subsidies (Inflated)]],0)</f>
        <v>0</v>
      </c>
      <c r="Z801" s="10"/>
    </row>
    <row r="802" spans="1:26" ht="46.5" x14ac:dyDescent="0.35">
      <c r="A802" s="32" t="s">
        <v>2290</v>
      </c>
      <c r="B802" s="56" t="s">
        <v>2291</v>
      </c>
      <c r="C802" s="53" t="s">
        <v>1447</v>
      </c>
      <c r="D802" s="65" t="s">
        <v>36</v>
      </c>
      <c r="E802" s="65" t="s">
        <v>20</v>
      </c>
      <c r="F802" s="60" t="s">
        <v>67</v>
      </c>
      <c r="G802" s="70">
        <v>1</v>
      </c>
      <c r="H802" s="34">
        <v>2006</v>
      </c>
      <c r="I802" s="33">
        <v>2033</v>
      </c>
      <c r="J802" s="65">
        <v>2034</v>
      </c>
      <c r="K802" s="35">
        <v>30</v>
      </c>
      <c r="L802" s="32">
        <v>0</v>
      </c>
      <c r="M802" s="32">
        <v>0.1</v>
      </c>
      <c r="N802" s="32">
        <v>0.02</v>
      </c>
      <c r="O802" s="32">
        <v>0.88</v>
      </c>
      <c r="P802" s="36">
        <v>0.875</v>
      </c>
      <c r="Q802" s="37">
        <v>0.87749999999999995</v>
      </c>
      <c r="R802" s="38">
        <v>738.63340313272056</v>
      </c>
      <c r="S802" s="39">
        <v>0</v>
      </c>
      <c r="T802" s="39">
        <v>738.63340313272056</v>
      </c>
      <c r="U802" s="39">
        <v>648.15081124896221</v>
      </c>
      <c r="V802" s="40">
        <v>90.482591883758346</v>
      </c>
      <c r="W802" s="41">
        <f>IFERROR(Table1[[#This Row],[DC Capex (Inflated)]]/Table1[[#This Row],[Total capital cost Incl subsidies (Inflated)]],0)</f>
        <v>0.87749999999999995</v>
      </c>
      <c r="X802" s="42">
        <f>IFERROR(Table1[[#This Row],[Rates Loan (Inflated)]]/Table1[[#This Row],[Total capital cost Incl subsidies (Inflated)]],0)</f>
        <v>0.12250000000000011</v>
      </c>
      <c r="Y802" s="43">
        <f>IFERROR(Table1[[#This Row],[Subsidies (Uninflated)]]/Table1[[#This Row],[Total capital cost Incl subsidies (Inflated)]],0)</f>
        <v>0</v>
      </c>
      <c r="Z802" s="10"/>
    </row>
    <row r="803" spans="1:26" ht="46.5" x14ac:dyDescent="0.35">
      <c r="A803" s="32" t="s">
        <v>2320</v>
      </c>
      <c r="B803" s="56" t="s">
        <v>2321</v>
      </c>
      <c r="C803" s="53" t="s">
        <v>1447</v>
      </c>
      <c r="D803" s="65" t="s">
        <v>36</v>
      </c>
      <c r="E803" s="65" t="s">
        <v>20</v>
      </c>
      <c r="F803" s="60" t="s">
        <v>67</v>
      </c>
      <c r="G803" s="70">
        <v>1</v>
      </c>
      <c r="H803" s="34">
        <v>2006</v>
      </c>
      <c r="I803" s="33">
        <v>2028</v>
      </c>
      <c r="J803" s="65">
        <v>2034</v>
      </c>
      <c r="K803" s="35">
        <v>30</v>
      </c>
      <c r="L803" s="32">
        <v>0</v>
      </c>
      <c r="M803" s="32">
        <v>0.1</v>
      </c>
      <c r="N803" s="32">
        <v>0.02</v>
      </c>
      <c r="O803" s="32">
        <v>0.88</v>
      </c>
      <c r="P803" s="36">
        <v>0.875</v>
      </c>
      <c r="Q803" s="37">
        <v>0.87749999999999995</v>
      </c>
      <c r="R803" s="38">
        <v>883.41957849599999</v>
      </c>
      <c r="S803" s="39">
        <v>0</v>
      </c>
      <c r="T803" s="39">
        <v>883.41957849599999</v>
      </c>
      <c r="U803" s="39">
        <v>775.2006801302399</v>
      </c>
      <c r="V803" s="40">
        <v>108.21889836576008</v>
      </c>
      <c r="W803" s="41">
        <f>IFERROR(Table1[[#This Row],[DC Capex (Inflated)]]/Table1[[#This Row],[Total capital cost Incl subsidies (Inflated)]],0)</f>
        <v>0.87749999999999995</v>
      </c>
      <c r="X803" s="42">
        <f>IFERROR(Table1[[#This Row],[Rates Loan (Inflated)]]/Table1[[#This Row],[Total capital cost Incl subsidies (Inflated)]],0)</f>
        <v>0.12250000000000009</v>
      </c>
      <c r="Y803" s="43">
        <f>IFERROR(Table1[[#This Row],[Subsidies (Uninflated)]]/Table1[[#This Row],[Total capital cost Incl subsidies (Inflated)]],0)</f>
        <v>0</v>
      </c>
      <c r="Z803" s="10"/>
    </row>
    <row r="804" spans="1:26" ht="23.25" x14ac:dyDescent="0.35">
      <c r="A804" s="32" t="s">
        <v>2182</v>
      </c>
      <c r="B804" s="56" t="s">
        <v>1489</v>
      </c>
      <c r="C804" s="53" t="s">
        <v>1490</v>
      </c>
      <c r="D804" s="65" t="s">
        <v>36</v>
      </c>
      <c r="E804" s="65" t="s">
        <v>20</v>
      </c>
      <c r="F804" s="60" t="s">
        <v>67</v>
      </c>
      <c r="G804" s="70">
        <v>0.6</v>
      </c>
      <c r="H804" s="34">
        <v>2006</v>
      </c>
      <c r="I804" s="33">
        <v>2026</v>
      </c>
      <c r="J804" s="65">
        <v>2034</v>
      </c>
      <c r="K804" s="35">
        <v>30</v>
      </c>
      <c r="L804" s="32">
        <v>0</v>
      </c>
      <c r="M804" s="32">
        <v>0.1</v>
      </c>
      <c r="N804" s="32">
        <v>0.1</v>
      </c>
      <c r="O804" s="32">
        <v>0.8</v>
      </c>
      <c r="P804" s="36">
        <v>0.875</v>
      </c>
      <c r="Q804" s="37">
        <v>0.83750000000000002</v>
      </c>
      <c r="R804" s="38">
        <v>311.966928</v>
      </c>
      <c r="S804" s="39">
        <v>0</v>
      </c>
      <c r="T804" s="39">
        <v>311.966928</v>
      </c>
      <c r="U804" s="39">
        <v>261.27230220000001</v>
      </c>
      <c r="V804" s="40">
        <v>50.694625799999983</v>
      </c>
      <c r="W804" s="41">
        <f>IFERROR(Table1[[#This Row],[DC Capex (Inflated)]]/Table1[[#This Row],[Total capital cost Incl subsidies (Inflated)]],0)</f>
        <v>0.83750000000000002</v>
      </c>
      <c r="X804" s="42">
        <f>IFERROR(Table1[[#This Row],[Rates Loan (Inflated)]]/Table1[[#This Row],[Total capital cost Incl subsidies (Inflated)]],0)</f>
        <v>0.16249999999999995</v>
      </c>
      <c r="Y804" s="43">
        <f>IFERROR(Table1[[#This Row],[Subsidies (Uninflated)]]/Table1[[#This Row],[Total capital cost Incl subsidies (Inflated)]],0)</f>
        <v>0</v>
      </c>
      <c r="Z804" s="10"/>
    </row>
    <row r="805" spans="1:26" ht="46.5" x14ac:dyDescent="0.35">
      <c r="A805" s="32" t="s">
        <v>2159</v>
      </c>
      <c r="B805" s="56" t="s">
        <v>2158</v>
      </c>
      <c r="C805" s="53" t="s">
        <v>1490</v>
      </c>
      <c r="D805" s="65" t="s">
        <v>36</v>
      </c>
      <c r="E805" s="65" t="s">
        <v>20</v>
      </c>
      <c r="F805" s="60" t="s">
        <v>67</v>
      </c>
      <c r="G805" s="70">
        <v>0.6</v>
      </c>
      <c r="H805" s="34">
        <v>2006</v>
      </c>
      <c r="I805" s="33">
        <v>2025</v>
      </c>
      <c r="J805" s="65">
        <v>2034</v>
      </c>
      <c r="K805" s="35">
        <v>30</v>
      </c>
      <c r="L805" s="32">
        <v>0</v>
      </c>
      <c r="M805" s="32">
        <v>0.1</v>
      </c>
      <c r="N805" s="32">
        <v>0.1</v>
      </c>
      <c r="O805" s="32">
        <v>0.8</v>
      </c>
      <c r="P805" s="36">
        <v>0.875</v>
      </c>
      <c r="Q805" s="37">
        <v>0.83750000000000002</v>
      </c>
      <c r="R805" s="38">
        <v>1355.5761170353921</v>
      </c>
      <c r="S805" s="39">
        <v>0</v>
      </c>
      <c r="T805" s="39">
        <v>1355.5761170353921</v>
      </c>
      <c r="U805" s="39">
        <v>1135.2949980171409</v>
      </c>
      <c r="V805" s="40">
        <v>220.28111901825122</v>
      </c>
      <c r="W805" s="41">
        <f>IFERROR(Table1[[#This Row],[DC Capex (Inflated)]]/Table1[[#This Row],[Total capital cost Incl subsidies (Inflated)]],0)</f>
        <v>0.83749999999999991</v>
      </c>
      <c r="X805" s="42">
        <f>IFERROR(Table1[[#This Row],[Rates Loan (Inflated)]]/Table1[[#This Row],[Total capital cost Incl subsidies (Inflated)]],0)</f>
        <v>0.16250000000000001</v>
      </c>
      <c r="Y805" s="43">
        <f>IFERROR(Table1[[#This Row],[Subsidies (Uninflated)]]/Table1[[#This Row],[Total capital cost Incl subsidies (Inflated)]],0)</f>
        <v>0</v>
      </c>
      <c r="Z805" s="10"/>
    </row>
    <row r="806" spans="1:26" ht="46.5" x14ac:dyDescent="0.35">
      <c r="A806" s="32" t="s">
        <v>2198</v>
      </c>
      <c r="B806" s="56" t="s">
        <v>1446</v>
      </c>
      <c r="C806" s="53" t="s">
        <v>1443</v>
      </c>
      <c r="D806" s="65" t="s">
        <v>36</v>
      </c>
      <c r="E806" s="65" t="s">
        <v>20</v>
      </c>
      <c r="F806" s="60" t="s">
        <v>67</v>
      </c>
      <c r="G806" s="70">
        <v>1</v>
      </c>
      <c r="H806" s="34">
        <v>2006</v>
      </c>
      <c r="I806" s="33">
        <v>2028</v>
      </c>
      <c r="J806" s="65">
        <v>2034</v>
      </c>
      <c r="K806" s="35">
        <v>30</v>
      </c>
      <c r="L806" s="32">
        <v>0.02</v>
      </c>
      <c r="M806" s="32">
        <v>0.30499999999999999</v>
      </c>
      <c r="N806" s="32">
        <v>0.05</v>
      </c>
      <c r="O806" s="32">
        <v>0.625</v>
      </c>
      <c r="P806" s="36">
        <v>0.875</v>
      </c>
      <c r="Q806" s="37">
        <v>0.75</v>
      </c>
      <c r="R806" s="38">
        <v>2861.7063352673413</v>
      </c>
      <c r="S806" s="39">
        <v>0</v>
      </c>
      <c r="T806" s="39">
        <v>2861.7063352673413</v>
      </c>
      <c r="U806" s="39">
        <v>2146.279751450506</v>
      </c>
      <c r="V806" s="40">
        <v>715.4265838168352</v>
      </c>
      <c r="W806" s="41">
        <f>IFERROR(Table1[[#This Row],[DC Capex (Inflated)]]/Table1[[#This Row],[Total capital cost Incl subsidies (Inflated)]],0)</f>
        <v>0.75</v>
      </c>
      <c r="X806" s="42">
        <f>IFERROR(Table1[[#This Row],[Rates Loan (Inflated)]]/Table1[[#This Row],[Total capital cost Incl subsidies (Inflated)]],0)</f>
        <v>0.24999999999999997</v>
      </c>
      <c r="Y806" s="43">
        <f>IFERROR(Table1[[#This Row],[Subsidies (Uninflated)]]/Table1[[#This Row],[Total capital cost Incl subsidies (Inflated)]],0)</f>
        <v>0</v>
      </c>
      <c r="Z806" s="10"/>
    </row>
    <row r="807" spans="1:26" ht="46.5" x14ac:dyDescent="0.35">
      <c r="A807" s="32" t="s">
        <v>2170</v>
      </c>
      <c r="B807" s="56" t="s">
        <v>1464</v>
      </c>
      <c r="C807" s="53" t="s">
        <v>1443</v>
      </c>
      <c r="D807" s="65" t="s">
        <v>36</v>
      </c>
      <c r="E807" s="65" t="s">
        <v>20</v>
      </c>
      <c r="F807" s="60" t="s">
        <v>67</v>
      </c>
      <c r="G807" s="70">
        <v>1</v>
      </c>
      <c r="H807" s="34">
        <v>2006</v>
      </c>
      <c r="I807" s="33">
        <v>2032</v>
      </c>
      <c r="J807" s="65">
        <v>2034</v>
      </c>
      <c r="K807" s="35">
        <v>30</v>
      </c>
      <c r="L807" s="32">
        <v>0.02</v>
      </c>
      <c r="M807" s="32">
        <v>0.30499999999999999</v>
      </c>
      <c r="N807" s="32">
        <v>0.05</v>
      </c>
      <c r="O807" s="32">
        <v>0.625</v>
      </c>
      <c r="P807" s="36">
        <v>0.875</v>
      </c>
      <c r="Q807" s="37">
        <v>0.75</v>
      </c>
      <c r="R807" s="38">
        <v>6477.1838908836935</v>
      </c>
      <c r="S807" s="39">
        <v>0</v>
      </c>
      <c r="T807" s="39">
        <v>6477.1838908836935</v>
      </c>
      <c r="U807" s="39">
        <v>4857.8879181627699</v>
      </c>
      <c r="V807" s="40">
        <v>1619.2959727209234</v>
      </c>
      <c r="W807" s="41">
        <f>IFERROR(Table1[[#This Row],[DC Capex (Inflated)]]/Table1[[#This Row],[Total capital cost Incl subsidies (Inflated)]],0)</f>
        <v>0.75</v>
      </c>
      <c r="X807" s="42">
        <f>IFERROR(Table1[[#This Row],[Rates Loan (Inflated)]]/Table1[[#This Row],[Total capital cost Incl subsidies (Inflated)]],0)</f>
        <v>0.25</v>
      </c>
      <c r="Y807" s="43">
        <f>IFERROR(Table1[[#This Row],[Subsidies (Uninflated)]]/Table1[[#This Row],[Total capital cost Incl subsidies (Inflated)]],0)</f>
        <v>0</v>
      </c>
      <c r="Z807" s="10"/>
    </row>
    <row r="808" spans="1:26" ht="46.5" x14ac:dyDescent="0.35">
      <c r="A808" s="32" t="s">
        <v>2178</v>
      </c>
      <c r="B808" s="56" t="s">
        <v>1466</v>
      </c>
      <c r="C808" s="53" t="s">
        <v>1443</v>
      </c>
      <c r="D808" s="65" t="s">
        <v>36</v>
      </c>
      <c r="E808" s="65" t="s">
        <v>20</v>
      </c>
      <c r="F808" s="60" t="s">
        <v>67</v>
      </c>
      <c r="G808" s="70">
        <v>1</v>
      </c>
      <c r="H808" s="34">
        <v>2006</v>
      </c>
      <c r="I808" s="33">
        <v>2034</v>
      </c>
      <c r="J808" s="65">
        <v>2034</v>
      </c>
      <c r="K808" s="35">
        <v>30</v>
      </c>
      <c r="L808" s="32">
        <v>0.02</v>
      </c>
      <c r="M808" s="32">
        <v>0.30499999999999999</v>
      </c>
      <c r="N808" s="32">
        <v>0.05</v>
      </c>
      <c r="O808" s="32">
        <v>0.625</v>
      </c>
      <c r="P808" s="36">
        <v>0.875</v>
      </c>
      <c r="Q808" s="37">
        <v>0.75</v>
      </c>
      <c r="R808" s="38">
        <v>542.52368758924831</v>
      </c>
      <c r="S808" s="39">
        <v>0</v>
      </c>
      <c r="T808" s="39">
        <v>542.52368758924831</v>
      </c>
      <c r="U808" s="39">
        <v>406.89276569193623</v>
      </c>
      <c r="V808" s="40">
        <v>135.63092189731208</v>
      </c>
      <c r="W808" s="41">
        <f>IFERROR(Table1[[#This Row],[DC Capex (Inflated)]]/Table1[[#This Row],[Total capital cost Incl subsidies (Inflated)]],0)</f>
        <v>0.75</v>
      </c>
      <c r="X808" s="42">
        <f>IFERROR(Table1[[#This Row],[Rates Loan (Inflated)]]/Table1[[#This Row],[Total capital cost Incl subsidies (Inflated)]],0)</f>
        <v>0.25</v>
      </c>
      <c r="Y808" s="43">
        <f>IFERROR(Table1[[#This Row],[Subsidies (Uninflated)]]/Table1[[#This Row],[Total capital cost Incl subsidies (Inflated)]],0)</f>
        <v>0</v>
      </c>
      <c r="Z808" s="10"/>
    </row>
    <row r="809" spans="1:26" ht="46.5" x14ac:dyDescent="0.35">
      <c r="A809" s="32" t="s">
        <v>2285</v>
      </c>
      <c r="B809" s="56" t="s">
        <v>1498</v>
      </c>
      <c r="C809" s="53" t="s">
        <v>1447</v>
      </c>
      <c r="D809" s="65" t="s">
        <v>36</v>
      </c>
      <c r="E809" s="65" t="s">
        <v>20</v>
      </c>
      <c r="F809" s="60" t="s">
        <v>67</v>
      </c>
      <c r="G809" s="70">
        <v>1</v>
      </c>
      <c r="H809" s="34">
        <v>2006</v>
      </c>
      <c r="I809" s="33">
        <v>2027</v>
      </c>
      <c r="J809" s="65">
        <v>2034</v>
      </c>
      <c r="K809" s="35">
        <v>30</v>
      </c>
      <c r="L809" s="32">
        <v>0</v>
      </c>
      <c r="M809" s="32">
        <v>0.1</v>
      </c>
      <c r="N809" s="32">
        <v>0.02</v>
      </c>
      <c r="O809" s="32">
        <v>0.88</v>
      </c>
      <c r="P809" s="36">
        <v>0.875</v>
      </c>
      <c r="Q809" s="37">
        <v>0.87749999999999995</v>
      </c>
      <c r="R809" s="38">
        <v>684.17818560000001</v>
      </c>
      <c r="S809" s="39">
        <v>0</v>
      </c>
      <c r="T809" s="39">
        <v>684.17818560000001</v>
      </c>
      <c r="U809" s="39">
        <v>600.36635786399995</v>
      </c>
      <c r="V809" s="40">
        <v>83.811827736000055</v>
      </c>
      <c r="W809" s="41">
        <f>IFERROR(Table1[[#This Row],[DC Capex (Inflated)]]/Table1[[#This Row],[Total capital cost Incl subsidies (Inflated)]],0)</f>
        <v>0.87749999999999995</v>
      </c>
      <c r="X809" s="42">
        <f>IFERROR(Table1[[#This Row],[Rates Loan (Inflated)]]/Table1[[#This Row],[Total capital cost Incl subsidies (Inflated)]],0)</f>
        <v>0.12250000000000008</v>
      </c>
      <c r="Y809" s="43">
        <f>IFERROR(Table1[[#This Row],[Subsidies (Uninflated)]]/Table1[[#This Row],[Total capital cost Incl subsidies (Inflated)]],0)</f>
        <v>0</v>
      </c>
      <c r="Z809" s="10"/>
    </row>
    <row r="810" spans="1:26" ht="46.5" x14ac:dyDescent="0.35">
      <c r="A810" s="32" t="s">
        <v>2283</v>
      </c>
      <c r="B810" s="56" t="s">
        <v>1501</v>
      </c>
      <c r="C810" s="53" t="s">
        <v>1447</v>
      </c>
      <c r="D810" s="65" t="s">
        <v>36</v>
      </c>
      <c r="E810" s="65" t="s">
        <v>20</v>
      </c>
      <c r="F810" s="60" t="s">
        <v>67</v>
      </c>
      <c r="G810" s="70">
        <v>1</v>
      </c>
      <c r="H810" s="34">
        <v>2006</v>
      </c>
      <c r="I810" s="33">
        <v>2027</v>
      </c>
      <c r="J810" s="65">
        <v>2034</v>
      </c>
      <c r="K810" s="35">
        <v>30</v>
      </c>
      <c r="L810" s="32">
        <v>0</v>
      </c>
      <c r="M810" s="32">
        <v>0.1</v>
      </c>
      <c r="N810" s="32">
        <v>0.02</v>
      </c>
      <c r="O810" s="32">
        <v>0.88</v>
      </c>
      <c r="P810" s="36">
        <v>0.875</v>
      </c>
      <c r="Q810" s="37">
        <v>0.87749999999999995</v>
      </c>
      <c r="R810" s="38">
        <v>712.74228479999999</v>
      </c>
      <c r="S810" s="39">
        <v>0</v>
      </c>
      <c r="T810" s="39">
        <v>712.74228479999999</v>
      </c>
      <c r="U810" s="39">
        <v>625.43135491199996</v>
      </c>
      <c r="V810" s="40">
        <v>87.310929888000032</v>
      </c>
      <c r="W810" s="41">
        <f>IFERROR(Table1[[#This Row],[DC Capex (Inflated)]]/Table1[[#This Row],[Total capital cost Incl subsidies (Inflated)]],0)</f>
        <v>0.87749999999999995</v>
      </c>
      <c r="X810" s="42">
        <f>IFERROR(Table1[[#This Row],[Rates Loan (Inflated)]]/Table1[[#This Row],[Total capital cost Incl subsidies (Inflated)]],0)</f>
        <v>0.12250000000000005</v>
      </c>
      <c r="Y810" s="43">
        <f>IFERROR(Table1[[#This Row],[Subsidies (Uninflated)]]/Table1[[#This Row],[Total capital cost Incl subsidies (Inflated)]],0)</f>
        <v>0</v>
      </c>
      <c r="Z810" s="10"/>
    </row>
    <row r="811" spans="1:26" ht="46.5" x14ac:dyDescent="0.35">
      <c r="A811" s="32" t="s">
        <v>2333</v>
      </c>
      <c r="B811" s="56" t="s">
        <v>1502</v>
      </c>
      <c r="C811" s="53" t="s">
        <v>1447</v>
      </c>
      <c r="D811" s="65" t="s">
        <v>36</v>
      </c>
      <c r="E811" s="65" t="s">
        <v>20</v>
      </c>
      <c r="F811" s="60" t="s">
        <v>67</v>
      </c>
      <c r="G811" s="70">
        <v>1</v>
      </c>
      <c r="H811" s="34">
        <v>2006</v>
      </c>
      <c r="I811" s="33">
        <v>2028</v>
      </c>
      <c r="J811" s="65">
        <v>2034</v>
      </c>
      <c r="K811" s="35">
        <v>30</v>
      </c>
      <c r="L811" s="32">
        <v>0</v>
      </c>
      <c r="M811" s="32">
        <v>0.1</v>
      </c>
      <c r="N811" s="32">
        <v>0.02</v>
      </c>
      <c r="O811" s="32">
        <v>0.88</v>
      </c>
      <c r="P811" s="36">
        <v>0.875</v>
      </c>
      <c r="Q811" s="37">
        <v>0.87749999999999995</v>
      </c>
      <c r="R811" s="38">
        <v>192.38600908800001</v>
      </c>
      <c r="S811" s="39">
        <v>0</v>
      </c>
      <c r="T811" s="39">
        <v>192.38600908800001</v>
      </c>
      <c r="U811" s="39">
        <v>168.81872297472</v>
      </c>
      <c r="V811" s="40">
        <v>23.567286113280005</v>
      </c>
      <c r="W811" s="41">
        <f>IFERROR(Table1[[#This Row],[DC Capex (Inflated)]]/Table1[[#This Row],[Total capital cost Incl subsidies (Inflated)]],0)</f>
        <v>0.87749999999999995</v>
      </c>
      <c r="X811" s="42">
        <f>IFERROR(Table1[[#This Row],[Rates Loan (Inflated)]]/Table1[[#This Row],[Total capital cost Incl subsidies (Inflated)]],0)</f>
        <v>0.12250000000000003</v>
      </c>
      <c r="Y811" s="43">
        <f>IFERROR(Table1[[#This Row],[Subsidies (Uninflated)]]/Table1[[#This Row],[Total capital cost Incl subsidies (Inflated)]],0)</f>
        <v>0</v>
      </c>
      <c r="Z811" s="10"/>
    </row>
    <row r="812" spans="1:26" ht="23.25" x14ac:dyDescent="0.35">
      <c r="A812" s="32" t="s">
        <v>2212</v>
      </c>
      <c r="B812" s="56" t="s">
        <v>1445</v>
      </c>
      <c r="C812" s="53" t="s">
        <v>1443</v>
      </c>
      <c r="D812" s="65" t="s">
        <v>36</v>
      </c>
      <c r="E812" s="65" t="s">
        <v>20</v>
      </c>
      <c r="F812" s="60" t="s">
        <v>67</v>
      </c>
      <c r="G812" s="70">
        <v>1</v>
      </c>
      <c r="H812" s="34">
        <v>2006</v>
      </c>
      <c r="I812" s="33">
        <v>2032</v>
      </c>
      <c r="J812" s="65">
        <v>2034</v>
      </c>
      <c r="K812" s="35">
        <v>30</v>
      </c>
      <c r="L812" s="32">
        <v>0.02</v>
      </c>
      <c r="M812" s="32">
        <v>0.505</v>
      </c>
      <c r="N812" s="32">
        <v>0.05</v>
      </c>
      <c r="O812" s="32">
        <v>0.42499999999999999</v>
      </c>
      <c r="P812" s="36">
        <v>0.63</v>
      </c>
      <c r="Q812" s="37">
        <v>0.52749999999999997</v>
      </c>
      <c r="R812" s="38">
        <v>2792.4576491192479</v>
      </c>
      <c r="S812" s="39">
        <v>0</v>
      </c>
      <c r="T812" s="39">
        <v>2792.4576491192479</v>
      </c>
      <c r="U812" s="39">
        <v>1473.0214099104032</v>
      </c>
      <c r="V812" s="40">
        <v>1319.4362392088449</v>
      </c>
      <c r="W812" s="41">
        <f>IFERROR(Table1[[#This Row],[DC Capex (Inflated)]]/Table1[[#This Row],[Total capital cost Incl subsidies (Inflated)]],0)</f>
        <v>0.52749999999999997</v>
      </c>
      <c r="X812" s="42">
        <f>IFERROR(Table1[[#This Row],[Rates Loan (Inflated)]]/Table1[[#This Row],[Total capital cost Incl subsidies (Inflated)]],0)</f>
        <v>0.47250000000000009</v>
      </c>
      <c r="Y812" s="43">
        <f>IFERROR(Table1[[#This Row],[Subsidies (Uninflated)]]/Table1[[#This Row],[Total capital cost Incl subsidies (Inflated)]],0)</f>
        <v>0</v>
      </c>
      <c r="Z812" s="10"/>
    </row>
    <row r="813" spans="1:26" ht="23.25" x14ac:dyDescent="0.35">
      <c r="A813" s="32" t="s">
        <v>2222</v>
      </c>
      <c r="B813" s="56" t="s">
        <v>2223</v>
      </c>
      <c r="C813" s="53" t="s">
        <v>1443</v>
      </c>
      <c r="D813" s="65" t="s">
        <v>36</v>
      </c>
      <c r="E813" s="65" t="s">
        <v>20</v>
      </c>
      <c r="F813" s="60" t="s">
        <v>67</v>
      </c>
      <c r="G813" s="70">
        <v>1</v>
      </c>
      <c r="H813" s="34">
        <v>2006</v>
      </c>
      <c r="I813" s="33">
        <v>2027</v>
      </c>
      <c r="J813" s="65">
        <v>2034</v>
      </c>
      <c r="K813" s="35">
        <v>30</v>
      </c>
      <c r="L813" s="32">
        <v>0.02</v>
      </c>
      <c r="M813" s="32">
        <v>0.1</v>
      </c>
      <c r="N813" s="32">
        <v>0.05</v>
      </c>
      <c r="O813" s="32">
        <v>0.83</v>
      </c>
      <c r="P813" s="36">
        <v>0.875</v>
      </c>
      <c r="Q813" s="37">
        <v>0.85250000000000004</v>
      </c>
      <c r="R813" s="38">
        <v>904.0401377280001</v>
      </c>
      <c r="S813" s="39">
        <v>0</v>
      </c>
      <c r="T813" s="39">
        <v>904.0401377280001</v>
      </c>
      <c r="U813" s="39">
        <v>770.6942174131201</v>
      </c>
      <c r="V813" s="40">
        <v>133.34592031488003</v>
      </c>
      <c r="W813" s="41">
        <f>IFERROR(Table1[[#This Row],[DC Capex (Inflated)]]/Table1[[#This Row],[Total capital cost Incl subsidies (Inflated)]],0)</f>
        <v>0.85250000000000004</v>
      </c>
      <c r="X813" s="42">
        <f>IFERROR(Table1[[#This Row],[Rates Loan (Inflated)]]/Table1[[#This Row],[Total capital cost Incl subsidies (Inflated)]],0)</f>
        <v>0.14750000000000002</v>
      </c>
      <c r="Y813" s="43">
        <f>IFERROR(Table1[[#This Row],[Subsidies (Uninflated)]]/Table1[[#This Row],[Total capital cost Incl subsidies (Inflated)]],0)</f>
        <v>0</v>
      </c>
      <c r="Z813" s="10"/>
    </row>
    <row r="814" spans="1:26" ht="23.25" x14ac:dyDescent="0.35">
      <c r="A814" s="32" t="s">
        <v>2459</v>
      </c>
      <c r="B814" s="56" t="s">
        <v>2460</v>
      </c>
      <c r="C814" s="53" t="s">
        <v>1443</v>
      </c>
      <c r="D814" s="65" t="s">
        <v>36</v>
      </c>
      <c r="E814" s="65" t="s">
        <v>20</v>
      </c>
      <c r="F814" s="60" t="s">
        <v>67</v>
      </c>
      <c r="G814" s="70">
        <v>1</v>
      </c>
      <c r="H814" s="34">
        <v>2006</v>
      </c>
      <c r="I814" s="33">
        <v>2027</v>
      </c>
      <c r="J814" s="65">
        <v>2034</v>
      </c>
      <c r="K814" s="35">
        <v>30</v>
      </c>
      <c r="L814" s="32">
        <v>0.02</v>
      </c>
      <c r="M814" s="32">
        <v>0.1</v>
      </c>
      <c r="N814" s="32">
        <v>0.05</v>
      </c>
      <c r="O814" s="32">
        <v>0.83</v>
      </c>
      <c r="P814" s="36">
        <v>0.875</v>
      </c>
      <c r="Q814" s="37">
        <v>0.85250000000000004</v>
      </c>
      <c r="R814" s="38">
        <v>1271.9443752288003</v>
      </c>
      <c r="S814" s="39">
        <v>0</v>
      </c>
      <c r="T814" s="39">
        <v>1271.9443752288003</v>
      </c>
      <c r="U814" s="39">
        <v>1084.3325798825522</v>
      </c>
      <c r="V814" s="40">
        <v>187.61179534624796</v>
      </c>
      <c r="W814" s="41">
        <f>IFERROR(Table1[[#This Row],[DC Capex (Inflated)]]/Table1[[#This Row],[Total capital cost Incl subsidies (Inflated)]],0)</f>
        <v>0.85249999999999992</v>
      </c>
      <c r="X814" s="42">
        <f>IFERROR(Table1[[#This Row],[Rates Loan (Inflated)]]/Table1[[#This Row],[Total capital cost Incl subsidies (Inflated)]],0)</f>
        <v>0.14749999999999994</v>
      </c>
      <c r="Y814" s="43">
        <f>IFERROR(Table1[[#This Row],[Subsidies (Uninflated)]]/Table1[[#This Row],[Total capital cost Incl subsidies (Inflated)]],0)</f>
        <v>0</v>
      </c>
      <c r="Z814" s="10"/>
    </row>
    <row r="815" spans="1:26" ht="23.25" x14ac:dyDescent="0.35">
      <c r="A815" s="32" t="s">
        <v>2207</v>
      </c>
      <c r="B815" s="56" t="s">
        <v>2208</v>
      </c>
      <c r="C815" s="53" t="s">
        <v>1443</v>
      </c>
      <c r="D815" s="65" t="s">
        <v>36</v>
      </c>
      <c r="E815" s="65" t="s">
        <v>20</v>
      </c>
      <c r="F815" s="60" t="s">
        <v>67</v>
      </c>
      <c r="G815" s="70">
        <v>1</v>
      </c>
      <c r="H815" s="34">
        <v>2006</v>
      </c>
      <c r="I815" s="33">
        <v>2034</v>
      </c>
      <c r="J815" s="65">
        <v>2034</v>
      </c>
      <c r="K815" s="35">
        <v>30</v>
      </c>
      <c r="L815" s="32">
        <v>0.02</v>
      </c>
      <c r="M815" s="32">
        <v>0.1</v>
      </c>
      <c r="N815" s="32">
        <v>0.05</v>
      </c>
      <c r="O815" s="32">
        <v>0.83</v>
      </c>
      <c r="P815" s="36">
        <v>0.875</v>
      </c>
      <c r="Q815" s="37">
        <v>0.85250000000000004</v>
      </c>
      <c r="R815" s="38">
        <v>1269.400084553484</v>
      </c>
      <c r="S815" s="39">
        <v>0</v>
      </c>
      <c r="T815" s="39">
        <v>1269.400084553484</v>
      </c>
      <c r="U815" s="39">
        <v>1082.1635720818451</v>
      </c>
      <c r="V815" s="40">
        <v>187.23651247163889</v>
      </c>
      <c r="W815" s="41">
        <f>IFERROR(Table1[[#This Row],[DC Capex (Inflated)]]/Table1[[#This Row],[Total capital cost Incl subsidies (Inflated)]],0)</f>
        <v>0.85250000000000004</v>
      </c>
      <c r="X815" s="42">
        <f>IFERROR(Table1[[#This Row],[Rates Loan (Inflated)]]/Table1[[#This Row],[Total capital cost Incl subsidies (Inflated)]],0)</f>
        <v>0.14749999999999999</v>
      </c>
      <c r="Y815" s="43">
        <f>IFERROR(Table1[[#This Row],[Subsidies (Uninflated)]]/Table1[[#This Row],[Total capital cost Incl subsidies (Inflated)]],0)</f>
        <v>0</v>
      </c>
      <c r="Z815" s="10"/>
    </row>
    <row r="816" spans="1:26" ht="23.25" x14ac:dyDescent="0.35">
      <c r="A816" s="32" t="s">
        <v>2289</v>
      </c>
      <c r="B816" s="56" t="s">
        <v>1494</v>
      </c>
      <c r="C816" s="53" t="s">
        <v>1490</v>
      </c>
      <c r="D816" s="65" t="s">
        <v>36</v>
      </c>
      <c r="E816" s="65" t="s">
        <v>20</v>
      </c>
      <c r="F816" s="60" t="s">
        <v>67</v>
      </c>
      <c r="G816" s="70">
        <v>0.6</v>
      </c>
      <c r="H816" s="34">
        <v>2006</v>
      </c>
      <c r="I816" s="33">
        <v>2032</v>
      </c>
      <c r="J816" s="65">
        <v>2034</v>
      </c>
      <c r="K816" s="35">
        <v>30</v>
      </c>
      <c r="L816" s="32">
        <v>0</v>
      </c>
      <c r="M816" s="32">
        <v>0.1</v>
      </c>
      <c r="N816" s="32">
        <v>0.1</v>
      </c>
      <c r="O816" s="32">
        <v>0.8</v>
      </c>
      <c r="P816" s="36">
        <v>0.875</v>
      </c>
      <c r="Q816" s="37">
        <v>0.83750000000000002</v>
      </c>
      <c r="R816" s="38">
        <v>462.10773837023396</v>
      </c>
      <c r="S816" s="39">
        <v>0</v>
      </c>
      <c r="T816" s="39">
        <v>462.10773837023396</v>
      </c>
      <c r="U816" s="39">
        <v>387.01523088507093</v>
      </c>
      <c r="V816" s="40">
        <v>75.092507485163026</v>
      </c>
      <c r="W816" s="41">
        <f>IFERROR(Table1[[#This Row],[DC Capex (Inflated)]]/Table1[[#This Row],[Total capital cost Incl subsidies (Inflated)]],0)</f>
        <v>0.83750000000000002</v>
      </c>
      <c r="X816" s="42">
        <f>IFERROR(Table1[[#This Row],[Rates Loan (Inflated)]]/Table1[[#This Row],[Total capital cost Incl subsidies (Inflated)]],0)</f>
        <v>0.16250000000000001</v>
      </c>
      <c r="Y816" s="43">
        <f>IFERROR(Table1[[#This Row],[Subsidies (Uninflated)]]/Table1[[#This Row],[Total capital cost Incl subsidies (Inflated)]],0)</f>
        <v>0</v>
      </c>
      <c r="Z816" s="10"/>
    </row>
    <row r="817" spans="1:26" ht="23.25" x14ac:dyDescent="0.35">
      <c r="A817" s="32" t="s">
        <v>2168</v>
      </c>
      <c r="B817" s="56" t="s">
        <v>2169</v>
      </c>
      <c r="C817" s="53" t="s">
        <v>1443</v>
      </c>
      <c r="D817" s="65" t="s">
        <v>36</v>
      </c>
      <c r="E817" s="65" t="s">
        <v>20</v>
      </c>
      <c r="F817" s="60" t="s">
        <v>67</v>
      </c>
      <c r="G817" s="70">
        <v>1</v>
      </c>
      <c r="H817" s="34">
        <v>2006</v>
      </c>
      <c r="I817" s="33">
        <v>2034</v>
      </c>
      <c r="J817" s="65">
        <v>2034</v>
      </c>
      <c r="K817" s="35">
        <v>30</v>
      </c>
      <c r="L817" s="32">
        <v>0.02</v>
      </c>
      <c r="M817" s="32">
        <v>0.1</v>
      </c>
      <c r="N817" s="32">
        <v>0.05</v>
      </c>
      <c r="O817" s="32">
        <v>0.83</v>
      </c>
      <c r="P817" s="36">
        <v>0.63</v>
      </c>
      <c r="Q817" s="37">
        <v>0.73</v>
      </c>
      <c r="R817" s="38">
        <v>1585.4333006248905</v>
      </c>
      <c r="S817" s="39">
        <v>0</v>
      </c>
      <c r="T817" s="39">
        <v>1585.4333006248905</v>
      </c>
      <c r="U817" s="39">
        <v>1157.36630945617</v>
      </c>
      <c r="V817" s="40">
        <v>428.06699116872051</v>
      </c>
      <c r="W817" s="41">
        <f>IFERROR(Table1[[#This Row],[DC Capex (Inflated)]]/Table1[[#This Row],[Total capital cost Incl subsidies (Inflated)]],0)</f>
        <v>0.73</v>
      </c>
      <c r="X817" s="42">
        <f>IFERROR(Table1[[#This Row],[Rates Loan (Inflated)]]/Table1[[#This Row],[Total capital cost Incl subsidies (Inflated)]],0)</f>
        <v>0.27</v>
      </c>
      <c r="Y817" s="43">
        <f>IFERROR(Table1[[#This Row],[Subsidies (Uninflated)]]/Table1[[#This Row],[Total capital cost Incl subsidies (Inflated)]],0)</f>
        <v>0</v>
      </c>
      <c r="Z817" s="10"/>
    </row>
    <row r="818" spans="1:26" ht="23.25" x14ac:dyDescent="0.35">
      <c r="A818" s="32" t="s">
        <v>2220</v>
      </c>
      <c r="B818" s="56" t="s">
        <v>2221</v>
      </c>
      <c r="C818" s="53" t="s">
        <v>1497</v>
      </c>
      <c r="D818" s="65" t="s">
        <v>36</v>
      </c>
      <c r="E818" s="65" t="s">
        <v>20</v>
      </c>
      <c r="F818" s="60" t="s">
        <v>67</v>
      </c>
      <c r="G818" s="70">
        <v>1</v>
      </c>
      <c r="H818" s="34">
        <v>2006</v>
      </c>
      <c r="I818" s="33">
        <v>2032</v>
      </c>
      <c r="J818" s="65">
        <v>2034</v>
      </c>
      <c r="K818" s="35">
        <v>30</v>
      </c>
      <c r="L818" s="32">
        <v>0</v>
      </c>
      <c r="M818" s="32">
        <v>0.1</v>
      </c>
      <c r="N818" s="32">
        <v>0.02</v>
      </c>
      <c r="O818" s="32">
        <v>0.88</v>
      </c>
      <c r="P818" s="36">
        <v>0.875</v>
      </c>
      <c r="Q818" s="37">
        <v>0.87749999999999995</v>
      </c>
      <c r="R818" s="38">
        <v>2322.9042613960455</v>
      </c>
      <c r="S818" s="39">
        <v>0</v>
      </c>
      <c r="T818" s="39">
        <v>2322.9042613960455</v>
      </c>
      <c r="U818" s="39">
        <v>2038.3484893750297</v>
      </c>
      <c r="V818" s="40">
        <v>284.55577202101563</v>
      </c>
      <c r="W818" s="41">
        <f>IFERROR(Table1[[#This Row],[DC Capex (Inflated)]]/Table1[[#This Row],[Total capital cost Incl subsidies (Inflated)]],0)</f>
        <v>0.87749999999999984</v>
      </c>
      <c r="X818" s="42">
        <f>IFERROR(Table1[[#This Row],[Rates Loan (Inflated)]]/Table1[[#This Row],[Total capital cost Incl subsidies (Inflated)]],0)</f>
        <v>0.12250000000000003</v>
      </c>
      <c r="Y818" s="43">
        <f>IFERROR(Table1[[#This Row],[Subsidies (Uninflated)]]/Table1[[#This Row],[Total capital cost Incl subsidies (Inflated)]],0)</f>
        <v>0</v>
      </c>
      <c r="Z818" s="10"/>
    </row>
    <row r="819" spans="1:26" ht="46.5" x14ac:dyDescent="0.35">
      <c r="A819" s="32" t="s">
        <v>2150</v>
      </c>
      <c r="B819" s="56" t="s">
        <v>2149</v>
      </c>
      <c r="C819" s="53" t="s">
        <v>1428</v>
      </c>
      <c r="D819" s="65" t="s">
        <v>36</v>
      </c>
      <c r="E819" s="65" t="s">
        <v>20</v>
      </c>
      <c r="F819" s="60" t="s">
        <v>67</v>
      </c>
      <c r="G819" s="70">
        <v>0.5</v>
      </c>
      <c r="H819" s="34">
        <v>2006</v>
      </c>
      <c r="I819" s="33">
        <v>2032</v>
      </c>
      <c r="J819" s="65">
        <v>2034</v>
      </c>
      <c r="K819" s="35">
        <v>30</v>
      </c>
      <c r="L819" s="32">
        <v>0</v>
      </c>
      <c r="M819" s="32">
        <v>0.30499999999999999</v>
      </c>
      <c r="N819" s="32">
        <v>0.1</v>
      </c>
      <c r="O819" s="32">
        <v>0.59500000000000008</v>
      </c>
      <c r="P819" s="36">
        <v>0.63</v>
      </c>
      <c r="Q819" s="37">
        <v>0.61250000000000004</v>
      </c>
      <c r="R819" s="38">
        <v>3779.4495006494335</v>
      </c>
      <c r="S819" s="39">
        <v>1584.8618557456</v>
      </c>
      <c r="T819" s="39">
        <v>2194.5876449038333</v>
      </c>
      <c r="U819" s="39">
        <v>1344.1849325035982</v>
      </c>
      <c r="V819" s="40">
        <v>850.40271240023549</v>
      </c>
      <c r="W819" s="41">
        <f>IFERROR(Table1[[#This Row],[DC Capex (Inflated)]]/Table1[[#This Row],[Total capital cost Incl subsidies (Inflated)]],0)</f>
        <v>0.35565627541064465</v>
      </c>
      <c r="X819" s="42">
        <f>IFERROR(Table1[[#This Row],[Rates Loan (Inflated)]]/Table1[[#This Row],[Total capital cost Incl subsidies (Inflated)]],0)</f>
        <v>0.22500703138224454</v>
      </c>
      <c r="Y819" s="43">
        <f>IFERROR(Table1[[#This Row],[Subsidies (Uninflated)]]/Table1[[#This Row],[Total capital cost Incl subsidies (Inflated)]],0)</f>
        <v>0.41933669320711092</v>
      </c>
      <c r="Z819" s="10"/>
    </row>
    <row r="820" spans="1:26" ht="46.5" x14ac:dyDescent="0.35">
      <c r="A820" s="32" t="s">
        <v>2249</v>
      </c>
      <c r="B820" s="56" t="s">
        <v>2250</v>
      </c>
      <c r="C820" s="53" t="s">
        <v>1490</v>
      </c>
      <c r="D820" s="65" t="s">
        <v>36</v>
      </c>
      <c r="E820" s="65" t="s">
        <v>20</v>
      </c>
      <c r="F820" s="60" t="s">
        <v>67</v>
      </c>
      <c r="G820" s="70">
        <v>0.6</v>
      </c>
      <c r="H820" s="34">
        <v>2006</v>
      </c>
      <c r="I820" s="33">
        <v>2026</v>
      </c>
      <c r="J820" s="65">
        <v>2034</v>
      </c>
      <c r="K820" s="35">
        <v>30</v>
      </c>
      <c r="L820" s="32">
        <v>0</v>
      </c>
      <c r="M820" s="32">
        <v>0.1</v>
      </c>
      <c r="N820" s="32">
        <v>0.1</v>
      </c>
      <c r="O820" s="32">
        <v>0.8</v>
      </c>
      <c r="P820" s="36">
        <v>0.875</v>
      </c>
      <c r="Q820" s="37">
        <v>0.83750000000000002</v>
      </c>
      <c r="R820" s="38">
        <v>786.24</v>
      </c>
      <c r="S820" s="39">
        <v>0</v>
      </c>
      <c r="T820" s="39">
        <v>786.24</v>
      </c>
      <c r="U820" s="39">
        <v>658.476</v>
      </c>
      <c r="V820" s="40">
        <v>127.76400000000001</v>
      </c>
      <c r="W820" s="41">
        <f>IFERROR(Table1[[#This Row],[DC Capex (Inflated)]]/Table1[[#This Row],[Total capital cost Incl subsidies (Inflated)]],0)</f>
        <v>0.83750000000000002</v>
      </c>
      <c r="X820" s="42">
        <f>IFERROR(Table1[[#This Row],[Rates Loan (Inflated)]]/Table1[[#This Row],[Total capital cost Incl subsidies (Inflated)]],0)</f>
        <v>0.16250000000000001</v>
      </c>
      <c r="Y820" s="43">
        <f>IFERROR(Table1[[#This Row],[Subsidies (Uninflated)]]/Table1[[#This Row],[Total capital cost Incl subsidies (Inflated)]],0)</f>
        <v>0</v>
      </c>
      <c r="Z820" s="10"/>
    </row>
    <row r="821" spans="1:26" ht="23.25" x14ac:dyDescent="0.35">
      <c r="A821" s="32" t="s">
        <v>1419</v>
      </c>
      <c r="B821" s="56" t="s">
        <v>2532</v>
      </c>
      <c r="C821" s="53"/>
      <c r="D821" s="65" t="s">
        <v>36</v>
      </c>
      <c r="E821" s="65" t="s">
        <v>20</v>
      </c>
      <c r="F821" s="60" t="s">
        <v>67</v>
      </c>
      <c r="G821" s="70">
        <v>0.6</v>
      </c>
      <c r="H821" s="34">
        <v>2006</v>
      </c>
      <c r="I821" s="33">
        <v>2019</v>
      </c>
      <c r="J821" s="65">
        <v>2031</v>
      </c>
      <c r="K821" s="35">
        <v>30</v>
      </c>
      <c r="L821" s="32">
        <v>0</v>
      </c>
      <c r="M821" s="32">
        <v>0.1</v>
      </c>
      <c r="N821" s="32">
        <v>0.05</v>
      </c>
      <c r="O821" s="32">
        <v>0.85</v>
      </c>
      <c r="P821" s="36">
        <v>0.88</v>
      </c>
      <c r="Q821" s="37">
        <v>0.86499999999999999</v>
      </c>
      <c r="R821" s="38">
        <v>730.40236800000002</v>
      </c>
      <c r="S821" s="39">
        <v>107.1</v>
      </c>
      <c r="T821" s="39">
        <v>623.302368</v>
      </c>
      <c r="U821" s="39">
        <v>539.15654831999996</v>
      </c>
      <c r="V821" s="40">
        <v>84.145819680000059</v>
      </c>
      <c r="W821" s="41">
        <f>IFERROR(Table1[[#This Row],[DC Capex (Inflated)]]/Table1[[#This Row],[Total capital cost Incl subsidies (Inflated)]],0)</f>
        <v>0.73816374636945303</v>
      </c>
      <c r="X821" s="42">
        <f>IFERROR(Table1[[#This Row],[Rates Loan (Inflated)]]/Table1[[#This Row],[Total capital cost Incl subsidies (Inflated)]],0)</f>
        <v>0.11520474654320953</v>
      </c>
      <c r="Y821" s="43">
        <f>IFERROR(Table1[[#This Row],[Subsidies (Uninflated)]]/Table1[[#This Row],[Total capital cost Incl subsidies (Inflated)]],0)</f>
        <v>0.14663150708733735</v>
      </c>
      <c r="Z821" s="10"/>
    </row>
    <row r="822" spans="1:26" ht="23.25" x14ac:dyDescent="0.35">
      <c r="A822" s="32" t="s">
        <v>1495</v>
      </c>
      <c r="B822" s="56" t="s">
        <v>2533</v>
      </c>
      <c r="C822" s="53"/>
      <c r="D822" s="65" t="s">
        <v>36</v>
      </c>
      <c r="E822" s="65" t="s">
        <v>20</v>
      </c>
      <c r="F822" s="60" t="s">
        <v>67</v>
      </c>
      <c r="G822" s="70">
        <v>1</v>
      </c>
      <c r="H822" s="34">
        <v>2006</v>
      </c>
      <c r="I822" s="33">
        <v>2019</v>
      </c>
      <c r="J822" s="65">
        <v>2031</v>
      </c>
      <c r="K822" s="35">
        <v>30</v>
      </c>
      <c r="L822" s="32">
        <v>0</v>
      </c>
      <c r="M822" s="32">
        <v>0.1</v>
      </c>
      <c r="N822" s="32">
        <v>0.02</v>
      </c>
      <c r="O822" s="32">
        <v>0.88</v>
      </c>
      <c r="P822" s="36">
        <v>0.63</v>
      </c>
      <c r="Q822" s="37">
        <v>0.755</v>
      </c>
      <c r="R822" s="38">
        <v>0.28000000000000003</v>
      </c>
      <c r="S822" s="39">
        <v>0</v>
      </c>
      <c r="T822" s="39">
        <v>0.28000000000000003</v>
      </c>
      <c r="U822" s="39">
        <v>0.21140000000000003</v>
      </c>
      <c r="V822" s="40">
        <v>6.8599999999999994E-2</v>
      </c>
      <c r="W822" s="41">
        <f>IFERROR(Table1[[#This Row],[DC Capex (Inflated)]]/Table1[[#This Row],[Total capital cost Incl subsidies (Inflated)]],0)</f>
        <v>0.755</v>
      </c>
      <c r="X822" s="42">
        <f>IFERROR(Table1[[#This Row],[Rates Loan (Inflated)]]/Table1[[#This Row],[Total capital cost Incl subsidies (Inflated)]],0)</f>
        <v>0.24499999999999997</v>
      </c>
      <c r="Y822" s="43">
        <f>IFERROR(Table1[[#This Row],[Subsidies (Uninflated)]]/Table1[[#This Row],[Total capital cost Incl subsidies (Inflated)]],0)</f>
        <v>0</v>
      </c>
      <c r="Z822" s="10"/>
    </row>
    <row r="823" spans="1:26" ht="23.25" x14ac:dyDescent="0.35">
      <c r="A823" s="32" t="s">
        <v>1835</v>
      </c>
      <c r="B823" s="56" t="s">
        <v>2534</v>
      </c>
      <c r="C823" s="53"/>
      <c r="D823" s="65" t="s">
        <v>36</v>
      </c>
      <c r="E823" s="65" t="s">
        <v>20</v>
      </c>
      <c r="F823" s="60" t="s">
        <v>67</v>
      </c>
      <c r="G823" s="70">
        <v>1</v>
      </c>
      <c r="H823" s="34">
        <v>2006</v>
      </c>
      <c r="I823" s="33">
        <v>2019</v>
      </c>
      <c r="J823" s="65">
        <v>2031</v>
      </c>
      <c r="K823" s="35">
        <v>30</v>
      </c>
      <c r="L823" s="32">
        <v>0</v>
      </c>
      <c r="M823" s="32">
        <v>0.30499999999999999</v>
      </c>
      <c r="N823" s="32">
        <v>0.02</v>
      </c>
      <c r="O823" s="32">
        <v>0.67500000000000004</v>
      </c>
      <c r="P823" s="36">
        <v>0.63</v>
      </c>
      <c r="Q823" s="37">
        <v>0.65250000000000008</v>
      </c>
      <c r="R823" s="38">
        <v>441.73770999999999</v>
      </c>
      <c r="S823" s="39">
        <v>0</v>
      </c>
      <c r="T823" s="39">
        <v>441.73770999999999</v>
      </c>
      <c r="U823" s="39">
        <v>288.23385577500005</v>
      </c>
      <c r="V823" s="40">
        <v>153.50385422499994</v>
      </c>
      <c r="W823" s="41">
        <f>IFERROR(Table1[[#This Row],[DC Capex (Inflated)]]/Table1[[#This Row],[Total capital cost Incl subsidies (Inflated)]],0)</f>
        <v>0.65250000000000008</v>
      </c>
      <c r="X823" s="42">
        <f>IFERROR(Table1[[#This Row],[Rates Loan (Inflated)]]/Table1[[#This Row],[Total capital cost Incl subsidies (Inflated)]],0)</f>
        <v>0.34749999999999986</v>
      </c>
      <c r="Y823" s="43">
        <f>IFERROR(Table1[[#This Row],[Subsidies (Uninflated)]]/Table1[[#This Row],[Total capital cost Incl subsidies (Inflated)]],0)</f>
        <v>0</v>
      </c>
      <c r="Z823" s="10"/>
    </row>
    <row r="824" spans="1:26" ht="23.25" x14ac:dyDescent="0.35">
      <c r="A824" s="32" t="s">
        <v>1841</v>
      </c>
      <c r="B824" s="56" t="s">
        <v>1766</v>
      </c>
      <c r="C824" s="53"/>
      <c r="D824" s="65" t="s">
        <v>36</v>
      </c>
      <c r="E824" s="65" t="s">
        <v>20</v>
      </c>
      <c r="F824" s="60" t="s">
        <v>67</v>
      </c>
      <c r="G824" s="70">
        <v>1</v>
      </c>
      <c r="H824" s="34">
        <v>2006</v>
      </c>
      <c r="I824" s="33">
        <v>2019</v>
      </c>
      <c r="J824" s="65">
        <v>2031</v>
      </c>
      <c r="K824" s="35">
        <v>30</v>
      </c>
      <c r="L824" s="32">
        <v>0</v>
      </c>
      <c r="M824" s="32">
        <v>0.1</v>
      </c>
      <c r="N824" s="32">
        <v>0.02</v>
      </c>
      <c r="O824" s="32">
        <v>0.88</v>
      </c>
      <c r="P824" s="36">
        <v>0.38</v>
      </c>
      <c r="Q824" s="37">
        <v>0.63</v>
      </c>
      <c r="R824" s="38">
        <v>3177.6812600000003</v>
      </c>
      <c r="S824" s="39">
        <v>223.3</v>
      </c>
      <c r="T824" s="39">
        <v>2954.3812600000001</v>
      </c>
      <c r="U824" s="39">
        <v>1861.2601937999998</v>
      </c>
      <c r="V824" s="40">
        <v>1093.1210662000001</v>
      </c>
      <c r="W824" s="41">
        <f>IFERROR(Table1[[#This Row],[DC Capex (Inflated)]]/Table1[[#This Row],[Total capital cost Incl subsidies (Inflated)]],0)</f>
        <v>0.58572903998558989</v>
      </c>
      <c r="X824" s="42">
        <f>IFERROR(Table1[[#This Row],[Rates Loan (Inflated)]]/Table1[[#This Row],[Total capital cost Incl subsidies (Inflated)]],0)</f>
        <v>0.34399959491217191</v>
      </c>
      <c r="Y824" s="43">
        <f>IFERROR(Table1[[#This Row],[Subsidies (Uninflated)]]/Table1[[#This Row],[Total capital cost Incl subsidies (Inflated)]],0)</f>
        <v>7.0271365102238095E-2</v>
      </c>
      <c r="Z824" s="10"/>
    </row>
    <row r="825" spans="1:26" ht="23.25" x14ac:dyDescent="0.35">
      <c r="A825" s="32" t="s">
        <v>1842</v>
      </c>
      <c r="B825" s="56" t="s">
        <v>2535</v>
      </c>
      <c r="C825" s="53"/>
      <c r="D825" s="65" t="s">
        <v>36</v>
      </c>
      <c r="E825" s="65" t="s">
        <v>20</v>
      </c>
      <c r="F825" s="60" t="s">
        <v>67</v>
      </c>
      <c r="G825" s="70">
        <v>1</v>
      </c>
      <c r="H825" s="34">
        <v>2006</v>
      </c>
      <c r="I825" s="33">
        <v>2019</v>
      </c>
      <c r="J825" s="65">
        <v>2031</v>
      </c>
      <c r="K825" s="35">
        <v>30</v>
      </c>
      <c r="L825" s="32">
        <v>0</v>
      </c>
      <c r="M825" s="32">
        <v>0.1</v>
      </c>
      <c r="N825" s="32">
        <v>0.02</v>
      </c>
      <c r="O825" s="32">
        <v>0.88</v>
      </c>
      <c r="P825" s="36">
        <v>0.88</v>
      </c>
      <c r="Q825" s="37">
        <v>0.88</v>
      </c>
      <c r="R825" s="38">
        <v>851.21969000000001</v>
      </c>
      <c r="S825" s="39">
        <v>660.19299999999998</v>
      </c>
      <c r="T825" s="39">
        <v>191.02669000000003</v>
      </c>
      <c r="U825" s="39">
        <v>168.10348720000002</v>
      </c>
      <c r="V825" s="40">
        <v>22.923202799999942</v>
      </c>
      <c r="W825" s="41">
        <f>IFERROR(Table1[[#This Row],[DC Capex (Inflated)]]/Table1[[#This Row],[Total capital cost Incl subsidies (Inflated)]],0)</f>
        <v>0.19748543081751319</v>
      </c>
      <c r="X825" s="42">
        <f>IFERROR(Table1[[#This Row],[Rates Loan (Inflated)]]/Table1[[#This Row],[Total capital cost Incl subsidies (Inflated)]],0)</f>
        <v>2.6929831475115362E-2</v>
      </c>
      <c r="Y825" s="43">
        <f>IFERROR(Table1[[#This Row],[Subsidies (Uninflated)]]/Table1[[#This Row],[Total capital cost Incl subsidies (Inflated)]],0)</f>
        <v>0.77558473770737135</v>
      </c>
      <c r="Z825" s="10"/>
    </row>
    <row r="826" spans="1:26" ht="23.25" x14ac:dyDescent="0.35">
      <c r="A826" s="32" t="s">
        <v>1836</v>
      </c>
      <c r="B826" s="56" t="s">
        <v>2536</v>
      </c>
      <c r="C826" s="53"/>
      <c r="D826" s="65" t="s">
        <v>36</v>
      </c>
      <c r="E826" s="65" t="s">
        <v>20</v>
      </c>
      <c r="F826" s="60" t="s">
        <v>67</v>
      </c>
      <c r="G826" s="70">
        <v>0.5</v>
      </c>
      <c r="H826" s="34">
        <v>2006</v>
      </c>
      <c r="I826" s="33">
        <v>2019</v>
      </c>
      <c r="J826" s="65">
        <v>2031</v>
      </c>
      <c r="K826" s="35">
        <v>30</v>
      </c>
      <c r="L826" s="32">
        <v>0</v>
      </c>
      <c r="M826" s="32">
        <v>0.1</v>
      </c>
      <c r="N826" s="32">
        <v>0.05</v>
      </c>
      <c r="O826" s="32">
        <v>0.85</v>
      </c>
      <c r="P826" s="36">
        <v>0.88</v>
      </c>
      <c r="Q826" s="37">
        <v>0.86499999999999999</v>
      </c>
      <c r="R826" s="38">
        <v>582.44328499999995</v>
      </c>
      <c r="S826" s="39">
        <v>0</v>
      </c>
      <c r="T826" s="39">
        <v>582.44328499999995</v>
      </c>
      <c r="U826" s="39">
        <v>503.81344152499997</v>
      </c>
      <c r="V826" s="40">
        <v>78.629843475000015</v>
      </c>
      <c r="W826" s="41">
        <f>IFERROR(Table1[[#This Row],[DC Capex (Inflated)]]/Table1[[#This Row],[Total capital cost Incl subsidies (Inflated)]],0)</f>
        <v>0.86499999999999999</v>
      </c>
      <c r="X826" s="42">
        <f>IFERROR(Table1[[#This Row],[Rates Loan (Inflated)]]/Table1[[#This Row],[Total capital cost Incl subsidies (Inflated)]],0)</f>
        <v>0.13500000000000004</v>
      </c>
      <c r="Y826" s="43">
        <f>IFERROR(Table1[[#This Row],[Subsidies (Uninflated)]]/Table1[[#This Row],[Total capital cost Incl subsidies (Inflated)]],0)</f>
        <v>0</v>
      </c>
      <c r="Z826" s="10"/>
    </row>
    <row r="827" spans="1:26" ht="23.25" x14ac:dyDescent="0.35">
      <c r="A827" s="32" t="s">
        <v>702</v>
      </c>
      <c r="B827" s="56" t="s">
        <v>703</v>
      </c>
      <c r="C827" s="53" t="s">
        <v>47</v>
      </c>
      <c r="D827" s="65" t="s">
        <v>36</v>
      </c>
      <c r="E827" s="65" t="s">
        <v>20</v>
      </c>
      <c r="F827" s="60" t="s">
        <v>59</v>
      </c>
      <c r="G827" s="70">
        <v>1</v>
      </c>
      <c r="H827" s="34">
        <v>2006</v>
      </c>
      <c r="I827" s="33">
        <v>2015</v>
      </c>
      <c r="J827" s="65">
        <v>2031</v>
      </c>
      <c r="K827" s="35">
        <v>30</v>
      </c>
      <c r="L827" s="32">
        <v>0</v>
      </c>
      <c r="M827" s="32">
        <v>0.1</v>
      </c>
      <c r="N827" s="32">
        <v>0.1</v>
      </c>
      <c r="O827" s="32">
        <v>0.8</v>
      </c>
      <c r="P827" s="36">
        <v>0.875</v>
      </c>
      <c r="Q827" s="37">
        <v>0.83750000000000002</v>
      </c>
      <c r="R827" s="38">
        <v>2283.5723600000001</v>
      </c>
      <c r="S827" s="39">
        <v>1141.2074000000002</v>
      </c>
      <c r="T827" s="39">
        <v>1142.3649599999999</v>
      </c>
      <c r="U827" s="39">
        <v>956.73065400000019</v>
      </c>
      <c r="V827" s="40">
        <v>185.63430599999995</v>
      </c>
      <c r="W827" s="41">
        <f>IFERROR(Table1[[#This Row],[DC Capex (Inflated)]]/Table1[[#This Row],[Total capital cost Incl subsidies (Inflated)]],0)</f>
        <v>0.41896226752367949</v>
      </c>
      <c r="X827" s="42">
        <f>IFERROR(Table1[[#This Row],[Rates Loan (Inflated)]]/Table1[[#This Row],[Total capital cost Incl subsidies (Inflated)]],0)</f>
        <v>8.1291186235937771E-2</v>
      </c>
      <c r="Y827" s="43">
        <f>IFERROR(Table1[[#This Row],[Subsidies (Uninflated)]]/Table1[[#This Row],[Total capital cost Incl subsidies (Inflated)]],0)</f>
        <v>0.49974654624038284</v>
      </c>
      <c r="Z827" s="10"/>
    </row>
    <row r="828" spans="1:26" ht="23.25" x14ac:dyDescent="0.35">
      <c r="A828" s="32" t="s">
        <v>1199</v>
      </c>
      <c r="B828" s="56" t="s">
        <v>1198</v>
      </c>
      <c r="C828" s="53" t="s">
        <v>657</v>
      </c>
      <c r="D828" s="65" t="s">
        <v>36</v>
      </c>
      <c r="E828" s="65" t="s">
        <v>20</v>
      </c>
      <c r="F828" s="60" t="s">
        <v>59</v>
      </c>
      <c r="G828" s="70">
        <v>0.5</v>
      </c>
      <c r="H828" s="34">
        <v>2006</v>
      </c>
      <c r="I828" s="33">
        <v>2015</v>
      </c>
      <c r="J828" s="65">
        <v>2031</v>
      </c>
      <c r="K828" s="35">
        <v>30</v>
      </c>
      <c r="L828" s="32">
        <v>0</v>
      </c>
      <c r="M828" s="32">
        <v>0.1</v>
      </c>
      <c r="N828" s="32">
        <v>0.1</v>
      </c>
      <c r="O828" s="32">
        <v>0.8</v>
      </c>
      <c r="P828" s="36">
        <v>0.125</v>
      </c>
      <c r="Q828" s="37">
        <v>0.46250000000000002</v>
      </c>
      <c r="R828" s="38">
        <v>527.02213500000005</v>
      </c>
      <c r="S828" s="39">
        <v>163.77349999999998</v>
      </c>
      <c r="T828" s="39">
        <v>363.24863500000004</v>
      </c>
      <c r="U828" s="39">
        <v>168.00249368750002</v>
      </c>
      <c r="V828" s="40">
        <v>195.24614131249996</v>
      </c>
      <c r="W828" s="41">
        <f>IFERROR(Table1[[#This Row],[DC Capex (Inflated)]]/Table1[[#This Row],[Total capital cost Incl subsidies (Inflated)]],0)</f>
        <v>0.31877692136687957</v>
      </c>
      <c r="X828" s="42">
        <f>IFERROR(Table1[[#This Row],[Rates Loan (Inflated)]]/Table1[[#This Row],[Total capital cost Incl subsidies (Inflated)]],0)</f>
        <v>0.37047047618313023</v>
      </c>
      <c r="Y828" s="43">
        <f>IFERROR(Table1[[#This Row],[Subsidies (Uninflated)]]/Table1[[#This Row],[Total capital cost Incl subsidies (Inflated)]],0)</f>
        <v>0.31075260244999003</v>
      </c>
      <c r="Z828" s="10"/>
    </row>
    <row r="829" spans="1:26" ht="23.25" x14ac:dyDescent="0.35">
      <c r="A829" s="32" t="s">
        <v>1203</v>
      </c>
      <c r="B829" s="56" t="s">
        <v>1198</v>
      </c>
      <c r="C829" s="53" t="s">
        <v>674</v>
      </c>
      <c r="D829" s="65" t="s">
        <v>36</v>
      </c>
      <c r="E829" s="65" t="s">
        <v>20</v>
      </c>
      <c r="F829" s="60" t="s">
        <v>59</v>
      </c>
      <c r="G829" s="70">
        <v>0.6</v>
      </c>
      <c r="H829" s="34">
        <v>2006</v>
      </c>
      <c r="I829" s="33">
        <v>2015</v>
      </c>
      <c r="J829" s="65">
        <v>2031</v>
      </c>
      <c r="K829" s="35">
        <v>30</v>
      </c>
      <c r="L829" s="32">
        <v>0</v>
      </c>
      <c r="M829" s="32">
        <v>0.1</v>
      </c>
      <c r="N829" s="32">
        <v>0.1</v>
      </c>
      <c r="O829" s="32">
        <v>0.8</v>
      </c>
      <c r="P829" s="36">
        <v>0.875</v>
      </c>
      <c r="Q829" s="37">
        <v>0.83750000000000002</v>
      </c>
      <c r="R829" s="38">
        <v>2239.9890539999997</v>
      </c>
      <c r="S829" s="39">
        <v>549.22292400000003</v>
      </c>
      <c r="T829" s="39">
        <v>1690.76613</v>
      </c>
      <c r="U829" s="39">
        <v>1416.016633875</v>
      </c>
      <c r="V829" s="40">
        <v>274.74949612499989</v>
      </c>
      <c r="W829" s="41">
        <f>IFERROR(Table1[[#This Row],[DC Capex (Inflated)]]/Table1[[#This Row],[Total capital cost Incl subsidies (Inflated)]],0)</f>
        <v>0.63215337206509414</v>
      </c>
      <c r="X829" s="42">
        <f>IFERROR(Table1[[#This Row],[Rates Loan (Inflated)]]/Table1[[#This Row],[Total capital cost Incl subsidies (Inflated)]],0)</f>
        <v>0.12265662443054061</v>
      </c>
      <c r="Y829" s="43">
        <f>IFERROR(Table1[[#This Row],[Subsidies (Uninflated)]]/Table1[[#This Row],[Total capital cost Incl subsidies (Inflated)]],0)</f>
        <v>0.2451900035043654</v>
      </c>
      <c r="Z829" s="10"/>
    </row>
    <row r="830" spans="1:26" ht="23.25" x14ac:dyDescent="0.35">
      <c r="A830" s="32" t="s">
        <v>841</v>
      </c>
      <c r="B830" s="56" t="s">
        <v>842</v>
      </c>
      <c r="C830" s="53" t="s">
        <v>674</v>
      </c>
      <c r="D830" s="65" t="s">
        <v>36</v>
      </c>
      <c r="E830" s="65" t="s">
        <v>20</v>
      </c>
      <c r="F830" s="60" t="s">
        <v>59</v>
      </c>
      <c r="G830" s="70">
        <v>0.6</v>
      </c>
      <c r="H830" s="34">
        <v>2006</v>
      </c>
      <c r="I830" s="33">
        <v>2005</v>
      </c>
      <c r="J830" s="65">
        <v>2031</v>
      </c>
      <c r="K830" s="35">
        <v>30</v>
      </c>
      <c r="L830" s="32">
        <v>0</v>
      </c>
      <c r="M830" s="32">
        <v>0.1</v>
      </c>
      <c r="N830" s="32">
        <v>0.1</v>
      </c>
      <c r="O830" s="32">
        <v>0.8</v>
      </c>
      <c r="P830" s="36">
        <v>0.875</v>
      </c>
      <c r="Q830" s="37">
        <v>0.83750000000000002</v>
      </c>
      <c r="R830" s="38">
        <v>29.8075464</v>
      </c>
      <c r="S830" s="39">
        <v>0</v>
      </c>
      <c r="T830" s="39">
        <v>29.8075464</v>
      </c>
      <c r="U830" s="39">
        <v>24.96382011</v>
      </c>
      <c r="V830" s="40">
        <v>4.8437262899999984</v>
      </c>
      <c r="W830" s="41">
        <f>IFERROR(Table1[[#This Row],[DC Capex (Inflated)]]/Table1[[#This Row],[Total capital cost Incl subsidies (Inflated)]],0)</f>
        <v>0.83750000000000002</v>
      </c>
      <c r="X830" s="42">
        <f>IFERROR(Table1[[#This Row],[Rates Loan (Inflated)]]/Table1[[#This Row],[Total capital cost Incl subsidies (Inflated)]],0)</f>
        <v>0.16249999999999995</v>
      </c>
      <c r="Y830" s="43">
        <f>IFERROR(Table1[[#This Row],[Subsidies (Uninflated)]]/Table1[[#This Row],[Total capital cost Incl subsidies (Inflated)]],0)</f>
        <v>0</v>
      </c>
      <c r="Z830" s="10"/>
    </row>
    <row r="831" spans="1:26" ht="23.25" x14ac:dyDescent="0.35">
      <c r="A831" s="32" t="s">
        <v>952</v>
      </c>
      <c r="B831" s="56" t="s">
        <v>953</v>
      </c>
      <c r="C831" s="53" t="s">
        <v>674</v>
      </c>
      <c r="D831" s="65" t="s">
        <v>36</v>
      </c>
      <c r="E831" s="65" t="s">
        <v>20</v>
      </c>
      <c r="F831" s="60" t="s">
        <v>59</v>
      </c>
      <c r="G831" s="70">
        <v>0.6</v>
      </c>
      <c r="H831" s="34">
        <v>2006</v>
      </c>
      <c r="I831" s="33">
        <v>2008</v>
      </c>
      <c r="J831" s="65">
        <v>2031</v>
      </c>
      <c r="K831" s="35">
        <v>30</v>
      </c>
      <c r="L831" s="32">
        <v>0</v>
      </c>
      <c r="M831" s="32">
        <v>0.1</v>
      </c>
      <c r="N831" s="32">
        <v>0.1</v>
      </c>
      <c r="O831" s="32">
        <v>0.8</v>
      </c>
      <c r="P831" s="36">
        <v>0.875</v>
      </c>
      <c r="Q831" s="37">
        <v>0.83750000000000002</v>
      </c>
      <c r="R831" s="38">
        <v>0.80099999999999993</v>
      </c>
      <c r="S831" s="39">
        <v>0</v>
      </c>
      <c r="T831" s="39">
        <v>0.80099999999999993</v>
      </c>
      <c r="U831" s="39">
        <v>0.67083749999999998</v>
      </c>
      <c r="V831" s="40">
        <v>0.13016249999999996</v>
      </c>
      <c r="W831" s="41">
        <f>IFERROR(Table1[[#This Row],[DC Capex (Inflated)]]/Table1[[#This Row],[Total capital cost Incl subsidies (Inflated)]],0)</f>
        <v>0.83750000000000002</v>
      </c>
      <c r="X831" s="42">
        <f>IFERROR(Table1[[#This Row],[Rates Loan (Inflated)]]/Table1[[#This Row],[Total capital cost Incl subsidies (Inflated)]],0)</f>
        <v>0.16249999999999995</v>
      </c>
      <c r="Y831" s="43">
        <f>IFERROR(Table1[[#This Row],[Subsidies (Uninflated)]]/Table1[[#This Row],[Total capital cost Incl subsidies (Inflated)]],0)</f>
        <v>0</v>
      </c>
      <c r="Z831" s="10"/>
    </row>
    <row r="832" spans="1:26" ht="23.25" x14ac:dyDescent="0.35">
      <c r="A832" s="32" t="s">
        <v>849</v>
      </c>
      <c r="B832" s="56" t="s">
        <v>850</v>
      </c>
      <c r="C832" s="53" t="s">
        <v>674</v>
      </c>
      <c r="D832" s="65" t="s">
        <v>36</v>
      </c>
      <c r="E832" s="65" t="s">
        <v>20</v>
      </c>
      <c r="F832" s="60" t="s">
        <v>59</v>
      </c>
      <c r="G832" s="70">
        <v>0.6</v>
      </c>
      <c r="H832" s="34">
        <v>2006</v>
      </c>
      <c r="I832" s="33">
        <v>2008</v>
      </c>
      <c r="J832" s="65">
        <v>2031</v>
      </c>
      <c r="K832" s="35">
        <v>30</v>
      </c>
      <c r="L832" s="32">
        <v>0</v>
      </c>
      <c r="M832" s="32">
        <v>0.1</v>
      </c>
      <c r="N832" s="32">
        <v>0.1</v>
      </c>
      <c r="O832" s="32">
        <v>0.8</v>
      </c>
      <c r="P832" s="36">
        <v>0.875</v>
      </c>
      <c r="Q832" s="37">
        <v>0.83750000000000002</v>
      </c>
      <c r="R832" s="38">
        <v>2.7796500000000002</v>
      </c>
      <c r="S832" s="39">
        <v>0</v>
      </c>
      <c r="T832" s="39">
        <v>2.7796500000000002</v>
      </c>
      <c r="U832" s="39">
        <v>2.3279568749999999</v>
      </c>
      <c r="V832" s="40">
        <v>0.45169312500000003</v>
      </c>
      <c r="W832" s="41">
        <f>IFERROR(Table1[[#This Row],[DC Capex (Inflated)]]/Table1[[#This Row],[Total capital cost Incl subsidies (Inflated)]],0)</f>
        <v>0.83749999999999991</v>
      </c>
      <c r="X832" s="42">
        <f>IFERROR(Table1[[#This Row],[Rates Loan (Inflated)]]/Table1[[#This Row],[Total capital cost Incl subsidies (Inflated)]],0)</f>
        <v>0.16250000000000001</v>
      </c>
      <c r="Y832" s="43">
        <f>IFERROR(Table1[[#This Row],[Subsidies (Uninflated)]]/Table1[[#This Row],[Total capital cost Incl subsidies (Inflated)]],0)</f>
        <v>0</v>
      </c>
      <c r="Z832" s="10"/>
    </row>
    <row r="833" spans="1:26" ht="23.25" x14ac:dyDescent="0.35">
      <c r="A833" s="32" t="s">
        <v>852</v>
      </c>
      <c r="B833" s="56" t="s">
        <v>853</v>
      </c>
      <c r="C833" s="53" t="s">
        <v>674</v>
      </c>
      <c r="D833" s="65" t="s">
        <v>36</v>
      </c>
      <c r="E833" s="65" t="s">
        <v>20</v>
      </c>
      <c r="F833" s="60" t="s">
        <v>59</v>
      </c>
      <c r="G833" s="70">
        <v>0.6</v>
      </c>
      <c r="H833" s="34">
        <v>2006</v>
      </c>
      <c r="I833" s="33">
        <v>2009</v>
      </c>
      <c r="J833" s="65">
        <v>2031</v>
      </c>
      <c r="K833" s="35">
        <v>30</v>
      </c>
      <c r="L833" s="32">
        <v>0</v>
      </c>
      <c r="M833" s="32">
        <v>0.1</v>
      </c>
      <c r="N833" s="32">
        <v>0.1</v>
      </c>
      <c r="O833" s="32">
        <v>0.8</v>
      </c>
      <c r="P833" s="36">
        <v>0.875</v>
      </c>
      <c r="Q833" s="37">
        <v>0.83750000000000002</v>
      </c>
      <c r="R833" s="38">
        <v>18.64791</v>
      </c>
      <c r="S833" s="39">
        <v>0</v>
      </c>
      <c r="T833" s="39">
        <v>18.64791</v>
      </c>
      <c r="U833" s="39">
        <v>15.617624625000001</v>
      </c>
      <c r="V833" s="40">
        <v>3.0302853749999983</v>
      </c>
      <c r="W833" s="41">
        <f>IFERROR(Table1[[#This Row],[DC Capex (Inflated)]]/Table1[[#This Row],[Total capital cost Incl subsidies (Inflated)]],0)</f>
        <v>0.83750000000000013</v>
      </c>
      <c r="X833" s="42">
        <f>IFERROR(Table1[[#This Row],[Rates Loan (Inflated)]]/Table1[[#This Row],[Total capital cost Incl subsidies (Inflated)]],0)</f>
        <v>0.16249999999999992</v>
      </c>
      <c r="Y833" s="43">
        <f>IFERROR(Table1[[#This Row],[Subsidies (Uninflated)]]/Table1[[#This Row],[Total capital cost Incl subsidies (Inflated)]],0)</f>
        <v>0</v>
      </c>
      <c r="Z833" s="10"/>
    </row>
    <row r="834" spans="1:26" ht="23.25" x14ac:dyDescent="0.35">
      <c r="A834" s="32" t="s">
        <v>949</v>
      </c>
      <c r="B834" s="56" t="s">
        <v>950</v>
      </c>
      <c r="C834" s="53" t="s">
        <v>674</v>
      </c>
      <c r="D834" s="65" t="s">
        <v>36</v>
      </c>
      <c r="E834" s="65" t="s">
        <v>20</v>
      </c>
      <c r="F834" s="60" t="s">
        <v>59</v>
      </c>
      <c r="G834" s="70">
        <v>0.6</v>
      </c>
      <c r="H834" s="34">
        <v>2006</v>
      </c>
      <c r="I834" s="33">
        <v>2009</v>
      </c>
      <c r="J834" s="65">
        <v>2031</v>
      </c>
      <c r="K834" s="35">
        <v>30</v>
      </c>
      <c r="L834" s="32">
        <v>0</v>
      </c>
      <c r="M834" s="32">
        <v>0.1</v>
      </c>
      <c r="N834" s="32">
        <v>0.1</v>
      </c>
      <c r="O834" s="32">
        <v>0.8</v>
      </c>
      <c r="P834" s="36">
        <v>0.875</v>
      </c>
      <c r="Q834" s="37">
        <v>0.83750000000000002</v>
      </c>
      <c r="R834" s="38">
        <v>1.730502</v>
      </c>
      <c r="S834" s="39">
        <v>0</v>
      </c>
      <c r="T834" s="39">
        <v>1.730502</v>
      </c>
      <c r="U834" s="39">
        <v>1.4492954250000001</v>
      </c>
      <c r="V834" s="40">
        <v>0.2812065749999999</v>
      </c>
      <c r="W834" s="41">
        <f>IFERROR(Table1[[#This Row],[DC Capex (Inflated)]]/Table1[[#This Row],[Total capital cost Incl subsidies (Inflated)]],0)</f>
        <v>0.83750000000000002</v>
      </c>
      <c r="X834" s="42">
        <f>IFERROR(Table1[[#This Row],[Rates Loan (Inflated)]]/Table1[[#This Row],[Total capital cost Incl subsidies (Inflated)]],0)</f>
        <v>0.16249999999999995</v>
      </c>
      <c r="Y834" s="43">
        <f>IFERROR(Table1[[#This Row],[Subsidies (Uninflated)]]/Table1[[#This Row],[Total capital cost Incl subsidies (Inflated)]],0)</f>
        <v>0</v>
      </c>
      <c r="Z834" s="10"/>
    </row>
    <row r="835" spans="1:26" ht="23.25" x14ac:dyDescent="0.35">
      <c r="A835" s="32" t="s">
        <v>846</v>
      </c>
      <c r="B835" s="56" t="s">
        <v>847</v>
      </c>
      <c r="C835" s="53" t="s">
        <v>674</v>
      </c>
      <c r="D835" s="65" t="s">
        <v>36</v>
      </c>
      <c r="E835" s="65" t="s">
        <v>20</v>
      </c>
      <c r="F835" s="60" t="s">
        <v>59</v>
      </c>
      <c r="G835" s="70">
        <v>0.6</v>
      </c>
      <c r="H835" s="34">
        <v>2006</v>
      </c>
      <c r="I835" s="33">
        <v>2007</v>
      </c>
      <c r="J835" s="65">
        <v>2031</v>
      </c>
      <c r="K835" s="35">
        <v>30</v>
      </c>
      <c r="L835" s="32">
        <v>0</v>
      </c>
      <c r="M835" s="32">
        <v>0.1</v>
      </c>
      <c r="N835" s="32">
        <v>0.1</v>
      </c>
      <c r="O835" s="32">
        <v>0.8</v>
      </c>
      <c r="P835" s="36">
        <v>0.875</v>
      </c>
      <c r="Q835" s="37">
        <v>0.83750000000000002</v>
      </c>
      <c r="R835" s="38">
        <v>34.99812</v>
      </c>
      <c r="S835" s="39">
        <v>0</v>
      </c>
      <c r="T835" s="39">
        <v>34.99812</v>
      </c>
      <c r="U835" s="39">
        <v>29.3109255</v>
      </c>
      <c r="V835" s="40">
        <v>5.6871944999999986</v>
      </c>
      <c r="W835" s="41">
        <f>IFERROR(Table1[[#This Row],[DC Capex (Inflated)]]/Table1[[#This Row],[Total capital cost Incl subsidies (Inflated)]],0)</f>
        <v>0.83750000000000002</v>
      </c>
      <c r="X835" s="42">
        <f>IFERROR(Table1[[#This Row],[Rates Loan (Inflated)]]/Table1[[#This Row],[Total capital cost Incl subsidies (Inflated)]],0)</f>
        <v>0.16249999999999995</v>
      </c>
      <c r="Y835" s="43">
        <f>IFERROR(Table1[[#This Row],[Subsidies (Uninflated)]]/Table1[[#This Row],[Total capital cost Incl subsidies (Inflated)]],0)</f>
        <v>0</v>
      </c>
      <c r="Z835" s="10"/>
    </row>
    <row r="836" spans="1:26" ht="23.25" x14ac:dyDescent="0.35">
      <c r="A836" s="32" t="s">
        <v>726</v>
      </c>
      <c r="B836" s="56" t="s">
        <v>727</v>
      </c>
      <c r="C836" s="53" t="s">
        <v>674</v>
      </c>
      <c r="D836" s="65" t="s">
        <v>36</v>
      </c>
      <c r="E836" s="65" t="s">
        <v>20</v>
      </c>
      <c r="F836" s="60" t="s">
        <v>59</v>
      </c>
      <c r="G836" s="70">
        <v>0.6</v>
      </c>
      <c r="H836" s="34">
        <v>2006</v>
      </c>
      <c r="I836" s="33">
        <v>2007</v>
      </c>
      <c r="J836" s="65">
        <v>2031</v>
      </c>
      <c r="K836" s="35">
        <v>30</v>
      </c>
      <c r="L836" s="32">
        <v>0</v>
      </c>
      <c r="M836" s="32">
        <v>0.1</v>
      </c>
      <c r="N836" s="32">
        <v>0.1</v>
      </c>
      <c r="O836" s="32">
        <v>0.8</v>
      </c>
      <c r="P836" s="36">
        <v>0.875</v>
      </c>
      <c r="Q836" s="37">
        <v>0.83750000000000002</v>
      </c>
      <c r="R836" s="38">
        <v>1252.9732752</v>
      </c>
      <c r="S836" s="39">
        <v>0</v>
      </c>
      <c r="T836" s="39">
        <v>1252.9732752</v>
      </c>
      <c r="U836" s="39">
        <v>1049.3651179800002</v>
      </c>
      <c r="V836" s="40">
        <v>203.60815721999998</v>
      </c>
      <c r="W836" s="41">
        <f>IFERROR(Table1[[#This Row],[DC Capex (Inflated)]]/Table1[[#This Row],[Total capital cost Incl subsidies (Inflated)]],0)</f>
        <v>0.83750000000000013</v>
      </c>
      <c r="X836" s="42">
        <f>IFERROR(Table1[[#This Row],[Rates Loan (Inflated)]]/Table1[[#This Row],[Total capital cost Incl subsidies (Inflated)]],0)</f>
        <v>0.16249999999999998</v>
      </c>
      <c r="Y836" s="43">
        <f>IFERROR(Table1[[#This Row],[Subsidies (Uninflated)]]/Table1[[#This Row],[Total capital cost Incl subsidies (Inflated)]],0)</f>
        <v>0</v>
      </c>
      <c r="Z836" s="10"/>
    </row>
    <row r="837" spans="1:26" ht="23.25" x14ac:dyDescent="0.35">
      <c r="A837" s="32" t="s">
        <v>843</v>
      </c>
      <c r="B837" s="56" t="s">
        <v>844</v>
      </c>
      <c r="C837" s="53" t="s">
        <v>674</v>
      </c>
      <c r="D837" s="65" t="s">
        <v>36</v>
      </c>
      <c r="E837" s="65" t="s">
        <v>20</v>
      </c>
      <c r="F837" s="60" t="s">
        <v>59</v>
      </c>
      <c r="G837" s="70">
        <v>0.6</v>
      </c>
      <c r="H837" s="34">
        <v>2006</v>
      </c>
      <c r="I837" s="33">
        <v>2007</v>
      </c>
      <c r="J837" s="65">
        <v>2031</v>
      </c>
      <c r="K837" s="35">
        <v>30</v>
      </c>
      <c r="L837" s="32">
        <v>0</v>
      </c>
      <c r="M837" s="32">
        <v>0.1</v>
      </c>
      <c r="N837" s="32">
        <v>0.1</v>
      </c>
      <c r="O837" s="32">
        <v>0.8</v>
      </c>
      <c r="P837" s="36">
        <v>0.875</v>
      </c>
      <c r="Q837" s="37">
        <v>0.83750000000000002</v>
      </c>
      <c r="R837" s="38">
        <v>1564.2622835999998</v>
      </c>
      <c r="S837" s="39">
        <v>0</v>
      </c>
      <c r="T837" s="39">
        <v>1564.2622835999998</v>
      </c>
      <c r="U837" s="39">
        <v>1310.0696625149999</v>
      </c>
      <c r="V837" s="40">
        <v>254.19262108499998</v>
      </c>
      <c r="W837" s="41">
        <f>IFERROR(Table1[[#This Row],[DC Capex (Inflated)]]/Table1[[#This Row],[Total capital cost Incl subsidies (Inflated)]],0)</f>
        <v>0.83750000000000002</v>
      </c>
      <c r="X837" s="42">
        <f>IFERROR(Table1[[#This Row],[Rates Loan (Inflated)]]/Table1[[#This Row],[Total capital cost Incl subsidies (Inflated)]],0)</f>
        <v>0.16250000000000001</v>
      </c>
      <c r="Y837" s="43">
        <f>IFERROR(Table1[[#This Row],[Subsidies (Uninflated)]]/Table1[[#This Row],[Total capital cost Incl subsidies (Inflated)]],0)</f>
        <v>0</v>
      </c>
      <c r="Z837" s="10"/>
    </row>
    <row r="838" spans="1:26" ht="23.25" x14ac:dyDescent="0.35">
      <c r="A838" s="32" t="s">
        <v>858</v>
      </c>
      <c r="B838" s="56" t="s">
        <v>859</v>
      </c>
      <c r="C838" s="53" t="s">
        <v>674</v>
      </c>
      <c r="D838" s="65" t="s">
        <v>36</v>
      </c>
      <c r="E838" s="65" t="s">
        <v>20</v>
      </c>
      <c r="F838" s="60" t="s">
        <v>59</v>
      </c>
      <c r="G838" s="70">
        <v>0.6</v>
      </c>
      <c r="H838" s="34">
        <v>2006</v>
      </c>
      <c r="I838" s="33">
        <v>2012</v>
      </c>
      <c r="J838" s="65">
        <v>2031</v>
      </c>
      <c r="K838" s="35">
        <v>30</v>
      </c>
      <c r="L838" s="32">
        <v>0</v>
      </c>
      <c r="M838" s="32">
        <v>0.1</v>
      </c>
      <c r="N838" s="32">
        <v>0.1</v>
      </c>
      <c r="O838" s="32">
        <v>0.8</v>
      </c>
      <c r="P838" s="36">
        <v>0.875</v>
      </c>
      <c r="Q838" s="37">
        <v>0.83750000000000002</v>
      </c>
      <c r="R838" s="38">
        <v>53.619076799999995</v>
      </c>
      <c r="S838" s="39">
        <v>0</v>
      </c>
      <c r="T838" s="39">
        <v>53.619076799999995</v>
      </c>
      <c r="U838" s="39">
        <v>44.905976819999999</v>
      </c>
      <c r="V838" s="40">
        <v>8.7130999799999955</v>
      </c>
      <c r="W838" s="41">
        <f>IFERROR(Table1[[#This Row],[DC Capex (Inflated)]]/Table1[[#This Row],[Total capital cost Incl subsidies (Inflated)]],0)</f>
        <v>0.83750000000000002</v>
      </c>
      <c r="X838" s="42">
        <f>IFERROR(Table1[[#This Row],[Rates Loan (Inflated)]]/Table1[[#This Row],[Total capital cost Incl subsidies (Inflated)]],0)</f>
        <v>0.16249999999999992</v>
      </c>
      <c r="Y838" s="43">
        <f>IFERROR(Table1[[#This Row],[Subsidies (Uninflated)]]/Table1[[#This Row],[Total capital cost Incl subsidies (Inflated)]],0)</f>
        <v>0</v>
      </c>
      <c r="Z838" s="10"/>
    </row>
    <row r="839" spans="1:26" ht="23.25" x14ac:dyDescent="0.35">
      <c r="A839" s="32" t="s">
        <v>855</v>
      </c>
      <c r="B839" s="56" t="s">
        <v>856</v>
      </c>
      <c r="C839" s="53" t="s">
        <v>674</v>
      </c>
      <c r="D839" s="65" t="s">
        <v>36</v>
      </c>
      <c r="E839" s="65" t="s">
        <v>20</v>
      </c>
      <c r="F839" s="60" t="s">
        <v>59</v>
      </c>
      <c r="G839" s="70">
        <v>0.6</v>
      </c>
      <c r="H839" s="34">
        <v>2006</v>
      </c>
      <c r="I839" s="33">
        <v>2008</v>
      </c>
      <c r="J839" s="65">
        <v>2031</v>
      </c>
      <c r="K839" s="35">
        <v>30</v>
      </c>
      <c r="L839" s="32">
        <v>0</v>
      </c>
      <c r="M839" s="32">
        <v>0.1</v>
      </c>
      <c r="N839" s="32">
        <v>0.1</v>
      </c>
      <c r="O839" s="32">
        <v>0.8</v>
      </c>
      <c r="P839" s="36">
        <v>0.875</v>
      </c>
      <c r="Q839" s="37">
        <v>0.83750000000000002</v>
      </c>
      <c r="R839" s="38">
        <v>89.031373200000019</v>
      </c>
      <c r="S839" s="39">
        <v>0</v>
      </c>
      <c r="T839" s="39">
        <v>89.031373200000019</v>
      </c>
      <c r="U839" s="39">
        <v>74.563775055000008</v>
      </c>
      <c r="V839" s="40">
        <v>14.467598144999995</v>
      </c>
      <c r="W839" s="41">
        <f>IFERROR(Table1[[#This Row],[DC Capex (Inflated)]]/Table1[[#This Row],[Total capital cost Incl subsidies (Inflated)]],0)</f>
        <v>0.83749999999999991</v>
      </c>
      <c r="X839" s="42">
        <f>IFERROR(Table1[[#This Row],[Rates Loan (Inflated)]]/Table1[[#This Row],[Total capital cost Incl subsidies (Inflated)]],0)</f>
        <v>0.16249999999999989</v>
      </c>
      <c r="Y839" s="43">
        <f>IFERROR(Table1[[#This Row],[Subsidies (Uninflated)]]/Table1[[#This Row],[Total capital cost Incl subsidies (Inflated)]],0)</f>
        <v>0</v>
      </c>
      <c r="Z839" s="10"/>
    </row>
    <row r="840" spans="1:26" ht="46.5" x14ac:dyDescent="0.35">
      <c r="A840" s="32" t="s">
        <v>679</v>
      </c>
      <c r="B840" s="56" t="s">
        <v>678</v>
      </c>
      <c r="C840" s="53" t="s">
        <v>52</v>
      </c>
      <c r="D840" s="65" t="s">
        <v>36</v>
      </c>
      <c r="E840" s="65" t="s">
        <v>20</v>
      </c>
      <c r="F840" s="60" t="s">
        <v>59</v>
      </c>
      <c r="G840" s="70">
        <v>1</v>
      </c>
      <c r="H840" s="34">
        <v>2006</v>
      </c>
      <c r="I840" s="33">
        <v>2012</v>
      </c>
      <c r="J840" s="65">
        <v>2031</v>
      </c>
      <c r="K840" s="35">
        <v>30</v>
      </c>
      <c r="L840" s="32">
        <v>0</v>
      </c>
      <c r="M840" s="32">
        <v>0.1</v>
      </c>
      <c r="N840" s="32">
        <v>0</v>
      </c>
      <c r="O840" s="32">
        <v>0.9</v>
      </c>
      <c r="P840" s="36">
        <v>0.875</v>
      </c>
      <c r="Q840" s="37">
        <v>0.88749999999999996</v>
      </c>
      <c r="R840" s="38">
        <v>121.2128</v>
      </c>
      <c r="S840" s="39">
        <v>0</v>
      </c>
      <c r="T840" s="39">
        <v>121.2128</v>
      </c>
      <c r="U840" s="39">
        <v>107.57635999999999</v>
      </c>
      <c r="V840" s="40">
        <v>13.636440000000007</v>
      </c>
      <c r="W840" s="41">
        <f>IFERROR(Table1[[#This Row],[DC Capex (Inflated)]]/Table1[[#This Row],[Total capital cost Incl subsidies (Inflated)]],0)</f>
        <v>0.88749999999999996</v>
      </c>
      <c r="X840" s="42">
        <f>IFERROR(Table1[[#This Row],[Rates Loan (Inflated)]]/Table1[[#This Row],[Total capital cost Incl subsidies (Inflated)]],0)</f>
        <v>0.11250000000000006</v>
      </c>
      <c r="Y840" s="43">
        <f>IFERROR(Table1[[#This Row],[Subsidies (Uninflated)]]/Table1[[#This Row],[Total capital cost Incl subsidies (Inflated)]],0)</f>
        <v>0</v>
      </c>
      <c r="Z840" s="10"/>
    </row>
    <row r="841" spans="1:26" ht="23.25" x14ac:dyDescent="0.35">
      <c r="A841" s="32" t="s">
        <v>677</v>
      </c>
      <c r="B841" s="56" t="s">
        <v>678</v>
      </c>
      <c r="C841" s="53" t="s">
        <v>47</v>
      </c>
      <c r="D841" s="65" t="s">
        <v>36</v>
      </c>
      <c r="E841" s="65" t="s">
        <v>20</v>
      </c>
      <c r="F841" s="60" t="s">
        <v>59</v>
      </c>
      <c r="G841" s="70">
        <v>1</v>
      </c>
      <c r="H841" s="34">
        <v>2006</v>
      </c>
      <c r="I841" s="33">
        <v>2013</v>
      </c>
      <c r="J841" s="65">
        <v>2031</v>
      </c>
      <c r="K841" s="35">
        <v>30</v>
      </c>
      <c r="L841" s="32">
        <v>0</v>
      </c>
      <c r="M841" s="32">
        <v>0.1</v>
      </c>
      <c r="N841" s="32">
        <v>0</v>
      </c>
      <c r="O841" s="32">
        <v>0.9</v>
      </c>
      <c r="P841" s="36">
        <v>0.875</v>
      </c>
      <c r="Q841" s="37">
        <v>0.88749999999999996</v>
      </c>
      <c r="R841" s="38">
        <v>6.0385</v>
      </c>
      <c r="S841" s="39">
        <v>0</v>
      </c>
      <c r="T841" s="39">
        <v>6.0385</v>
      </c>
      <c r="U841" s="39">
        <v>5.3591687499999994</v>
      </c>
      <c r="V841" s="40">
        <v>0.67933125000000061</v>
      </c>
      <c r="W841" s="41">
        <f>IFERROR(Table1[[#This Row],[DC Capex (Inflated)]]/Table1[[#This Row],[Total capital cost Incl subsidies (Inflated)]],0)</f>
        <v>0.88749999999999984</v>
      </c>
      <c r="X841" s="42">
        <f>IFERROR(Table1[[#This Row],[Rates Loan (Inflated)]]/Table1[[#This Row],[Total capital cost Incl subsidies (Inflated)]],0)</f>
        <v>0.1125000000000001</v>
      </c>
      <c r="Y841" s="43">
        <f>IFERROR(Table1[[#This Row],[Subsidies (Uninflated)]]/Table1[[#This Row],[Total capital cost Incl subsidies (Inflated)]],0)</f>
        <v>0</v>
      </c>
      <c r="Z841" s="10"/>
    </row>
    <row r="842" spans="1:26" ht="23.25" x14ac:dyDescent="0.35">
      <c r="A842" s="32" t="s">
        <v>680</v>
      </c>
      <c r="B842" s="56" t="s">
        <v>681</v>
      </c>
      <c r="C842" s="53" t="s">
        <v>47</v>
      </c>
      <c r="D842" s="65" t="s">
        <v>36</v>
      </c>
      <c r="E842" s="65" t="s">
        <v>20</v>
      </c>
      <c r="F842" s="60" t="s">
        <v>59</v>
      </c>
      <c r="G842" s="70">
        <v>1</v>
      </c>
      <c r="H842" s="34">
        <v>2006</v>
      </c>
      <c r="I842" s="33">
        <v>2013</v>
      </c>
      <c r="J842" s="65">
        <v>2031</v>
      </c>
      <c r="K842" s="35">
        <v>30</v>
      </c>
      <c r="L842" s="32">
        <v>0</v>
      </c>
      <c r="M842" s="32">
        <v>0.1</v>
      </c>
      <c r="N842" s="32">
        <v>0.1</v>
      </c>
      <c r="O842" s="32">
        <v>0.8</v>
      </c>
      <c r="P842" s="36">
        <v>0.875</v>
      </c>
      <c r="Q842" s="37">
        <v>0.83750000000000002</v>
      </c>
      <c r="R842" s="38">
        <v>106.3</v>
      </c>
      <c r="S842" s="39">
        <v>0</v>
      </c>
      <c r="T842" s="39">
        <v>106.3</v>
      </c>
      <c r="U842" s="39">
        <v>89.026250000000005</v>
      </c>
      <c r="V842" s="40">
        <v>17.273749999999993</v>
      </c>
      <c r="W842" s="41">
        <f>IFERROR(Table1[[#This Row],[DC Capex (Inflated)]]/Table1[[#This Row],[Total capital cost Incl subsidies (Inflated)]],0)</f>
        <v>0.83750000000000002</v>
      </c>
      <c r="X842" s="42">
        <f>IFERROR(Table1[[#This Row],[Rates Loan (Inflated)]]/Table1[[#This Row],[Total capital cost Incl subsidies (Inflated)]],0)</f>
        <v>0.16249999999999992</v>
      </c>
      <c r="Y842" s="43">
        <f>IFERROR(Table1[[#This Row],[Subsidies (Uninflated)]]/Table1[[#This Row],[Total capital cost Incl subsidies (Inflated)]],0)</f>
        <v>0</v>
      </c>
      <c r="Z842" s="10"/>
    </row>
    <row r="843" spans="1:26" ht="23.25" x14ac:dyDescent="0.35">
      <c r="A843" s="32" t="s">
        <v>835</v>
      </c>
      <c r="B843" s="56" t="s">
        <v>836</v>
      </c>
      <c r="C843" s="53" t="s">
        <v>43</v>
      </c>
      <c r="D843" s="65" t="s">
        <v>36</v>
      </c>
      <c r="E843" s="65" t="s">
        <v>20</v>
      </c>
      <c r="F843" s="60" t="s">
        <v>59</v>
      </c>
      <c r="G843" s="70">
        <v>0.6</v>
      </c>
      <c r="H843" s="34">
        <v>2006</v>
      </c>
      <c r="I843" s="33">
        <v>2007</v>
      </c>
      <c r="J843" s="65">
        <v>2031</v>
      </c>
      <c r="K843" s="35">
        <v>30</v>
      </c>
      <c r="L843" s="32">
        <v>0</v>
      </c>
      <c r="M843" s="32">
        <v>0.30499999999999999</v>
      </c>
      <c r="N843" s="32">
        <v>0.1</v>
      </c>
      <c r="O843" s="32">
        <v>0.59499999999999997</v>
      </c>
      <c r="P843" s="36">
        <v>0.875</v>
      </c>
      <c r="Q843" s="37">
        <v>0.73499999999999999</v>
      </c>
      <c r="R843" s="38">
        <v>19.051113599999997</v>
      </c>
      <c r="S843" s="39">
        <v>0</v>
      </c>
      <c r="T843" s="39">
        <v>19.051113599999997</v>
      </c>
      <c r="U843" s="39">
        <v>14.002568495999999</v>
      </c>
      <c r="V843" s="40">
        <v>5.0485451039999987</v>
      </c>
      <c r="W843" s="41">
        <f>IFERROR(Table1[[#This Row],[DC Capex (Inflated)]]/Table1[[#This Row],[Total capital cost Incl subsidies (Inflated)]],0)</f>
        <v>0.73499999999999999</v>
      </c>
      <c r="X843" s="42">
        <f>IFERROR(Table1[[#This Row],[Rates Loan (Inflated)]]/Table1[[#This Row],[Total capital cost Incl subsidies (Inflated)]],0)</f>
        <v>0.26499999999999996</v>
      </c>
      <c r="Y843" s="43">
        <f>IFERROR(Table1[[#This Row],[Subsidies (Uninflated)]]/Table1[[#This Row],[Total capital cost Incl subsidies (Inflated)]],0)</f>
        <v>0</v>
      </c>
      <c r="Z843" s="10"/>
    </row>
    <row r="844" spans="1:26" ht="23.25" x14ac:dyDescent="0.35">
      <c r="A844" s="32" t="s">
        <v>861</v>
      </c>
      <c r="B844" s="56" t="s">
        <v>862</v>
      </c>
      <c r="C844" s="53" t="s">
        <v>43</v>
      </c>
      <c r="D844" s="65" t="s">
        <v>36</v>
      </c>
      <c r="E844" s="65" t="s">
        <v>20</v>
      </c>
      <c r="F844" s="60" t="s">
        <v>59</v>
      </c>
      <c r="G844" s="70">
        <v>0.6</v>
      </c>
      <c r="H844" s="34">
        <v>2006</v>
      </c>
      <c r="I844" s="33">
        <v>2009</v>
      </c>
      <c r="J844" s="65">
        <v>2031</v>
      </c>
      <c r="K844" s="35">
        <v>30</v>
      </c>
      <c r="L844" s="32">
        <v>0</v>
      </c>
      <c r="M844" s="32">
        <v>0.30499999999999999</v>
      </c>
      <c r="N844" s="32">
        <v>0.1</v>
      </c>
      <c r="O844" s="32">
        <v>0.59499999999999997</v>
      </c>
      <c r="P844" s="36">
        <v>0.875</v>
      </c>
      <c r="Q844" s="37">
        <v>0.73499999999999999</v>
      </c>
      <c r="R844" s="38">
        <v>359.37106559999995</v>
      </c>
      <c r="S844" s="39">
        <v>0</v>
      </c>
      <c r="T844" s="39">
        <v>359.37106559999995</v>
      </c>
      <c r="U844" s="39">
        <v>264.13773321599996</v>
      </c>
      <c r="V844" s="40">
        <v>95.233332384000008</v>
      </c>
      <c r="W844" s="41">
        <f>IFERROR(Table1[[#This Row],[DC Capex (Inflated)]]/Table1[[#This Row],[Total capital cost Incl subsidies (Inflated)]],0)</f>
        <v>0.73499999999999999</v>
      </c>
      <c r="X844" s="42">
        <f>IFERROR(Table1[[#This Row],[Rates Loan (Inflated)]]/Table1[[#This Row],[Total capital cost Incl subsidies (Inflated)]],0)</f>
        <v>0.26500000000000007</v>
      </c>
      <c r="Y844" s="43">
        <f>IFERROR(Table1[[#This Row],[Subsidies (Uninflated)]]/Table1[[#This Row],[Total capital cost Incl subsidies (Inflated)]],0)</f>
        <v>0</v>
      </c>
      <c r="Z844" s="10"/>
    </row>
    <row r="845" spans="1:26" ht="23.25" x14ac:dyDescent="0.35">
      <c r="A845" s="32" t="s">
        <v>957</v>
      </c>
      <c r="B845" s="56" t="s">
        <v>958</v>
      </c>
      <c r="C845" s="53" t="s">
        <v>43</v>
      </c>
      <c r="D845" s="65" t="s">
        <v>36</v>
      </c>
      <c r="E845" s="65" t="s">
        <v>20</v>
      </c>
      <c r="F845" s="60" t="s">
        <v>59</v>
      </c>
      <c r="G845" s="70">
        <v>0.6</v>
      </c>
      <c r="H845" s="34">
        <v>2006</v>
      </c>
      <c r="I845" s="33">
        <v>2003</v>
      </c>
      <c r="J845" s="65">
        <v>2031</v>
      </c>
      <c r="K845" s="35">
        <v>30</v>
      </c>
      <c r="L845" s="32">
        <v>0</v>
      </c>
      <c r="M845" s="32">
        <v>0.30499999999999999</v>
      </c>
      <c r="N845" s="32">
        <v>0.1</v>
      </c>
      <c r="O845" s="32">
        <v>0.59499999999999997</v>
      </c>
      <c r="P845" s="36">
        <v>0.875</v>
      </c>
      <c r="Q845" s="37">
        <v>0.73499999999999999</v>
      </c>
      <c r="R845" s="38">
        <v>300.95999999999998</v>
      </c>
      <c r="S845" s="39">
        <v>0</v>
      </c>
      <c r="T845" s="39">
        <v>300.95999999999998</v>
      </c>
      <c r="U845" s="39">
        <v>221.20559999999998</v>
      </c>
      <c r="V845" s="40">
        <v>79.754400000000004</v>
      </c>
      <c r="W845" s="41">
        <f>IFERROR(Table1[[#This Row],[DC Capex (Inflated)]]/Table1[[#This Row],[Total capital cost Incl subsidies (Inflated)]],0)</f>
        <v>0.73499999999999999</v>
      </c>
      <c r="X845" s="42">
        <f>IFERROR(Table1[[#This Row],[Rates Loan (Inflated)]]/Table1[[#This Row],[Total capital cost Incl subsidies (Inflated)]],0)</f>
        <v>0.26500000000000001</v>
      </c>
      <c r="Y845" s="43">
        <f>IFERROR(Table1[[#This Row],[Subsidies (Uninflated)]]/Table1[[#This Row],[Total capital cost Incl subsidies (Inflated)]],0)</f>
        <v>0</v>
      </c>
      <c r="Z845" s="10"/>
    </row>
    <row r="846" spans="1:26" ht="23.25" x14ac:dyDescent="0.35">
      <c r="A846" s="32" t="s">
        <v>864</v>
      </c>
      <c r="B846" s="56" t="s">
        <v>865</v>
      </c>
      <c r="C846" s="53" t="s">
        <v>674</v>
      </c>
      <c r="D846" s="65" t="s">
        <v>36</v>
      </c>
      <c r="E846" s="65" t="s">
        <v>20</v>
      </c>
      <c r="F846" s="60" t="s">
        <v>59</v>
      </c>
      <c r="G846" s="70">
        <v>0.6</v>
      </c>
      <c r="H846" s="34">
        <v>2006</v>
      </c>
      <c r="I846" s="33">
        <v>2005</v>
      </c>
      <c r="J846" s="65">
        <v>2031</v>
      </c>
      <c r="K846" s="35">
        <v>30</v>
      </c>
      <c r="L846" s="32">
        <v>0</v>
      </c>
      <c r="M846" s="32">
        <v>0.1</v>
      </c>
      <c r="N846" s="32">
        <v>0.1</v>
      </c>
      <c r="O846" s="32">
        <v>0.8</v>
      </c>
      <c r="P846" s="36">
        <v>0.875</v>
      </c>
      <c r="Q846" s="37">
        <v>0.83750000000000002</v>
      </c>
      <c r="R846" s="38">
        <v>160.85241000000002</v>
      </c>
      <c r="S846" s="39">
        <v>0</v>
      </c>
      <c r="T846" s="39">
        <v>160.85241000000002</v>
      </c>
      <c r="U846" s="39">
        <v>134.713893375</v>
      </c>
      <c r="V846" s="40">
        <v>26.138516624999998</v>
      </c>
      <c r="W846" s="41">
        <f>IFERROR(Table1[[#This Row],[DC Capex (Inflated)]]/Table1[[#This Row],[Total capital cost Incl subsidies (Inflated)]],0)</f>
        <v>0.83749999999999991</v>
      </c>
      <c r="X846" s="42">
        <f>IFERROR(Table1[[#This Row],[Rates Loan (Inflated)]]/Table1[[#This Row],[Total capital cost Incl subsidies (Inflated)]],0)</f>
        <v>0.16249999999999998</v>
      </c>
      <c r="Y846" s="43">
        <f>IFERROR(Table1[[#This Row],[Subsidies (Uninflated)]]/Table1[[#This Row],[Total capital cost Incl subsidies (Inflated)]],0)</f>
        <v>0</v>
      </c>
      <c r="Z846" s="10"/>
    </row>
    <row r="847" spans="1:26" ht="23.25" x14ac:dyDescent="0.35">
      <c r="A847" s="32" t="s">
        <v>880</v>
      </c>
      <c r="B847" s="56" t="s">
        <v>881</v>
      </c>
      <c r="C847" s="53" t="s">
        <v>657</v>
      </c>
      <c r="D847" s="65" t="s">
        <v>36</v>
      </c>
      <c r="E847" s="65" t="s">
        <v>20</v>
      </c>
      <c r="F847" s="60" t="s">
        <v>59</v>
      </c>
      <c r="G847" s="70">
        <v>0.5</v>
      </c>
      <c r="H847" s="34">
        <v>2006</v>
      </c>
      <c r="I847" s="33">
        <v>2012</v>
      </c>
      <c r="J847" s="65">
        <v>2031</v>
      </c>
      <c r="K847" s="35">
        <v>30</v>
      </c>
      <c r="L847" s="32">
        <v>0</v>
      </c>
      <c r="M847" s="32">
        <v>0.30499999999999999</v>
      </c>
      <c r="N847" s="32">
        <v>0.1</v>
      </c>
      <c r="O847" s="32">
        <v>0.59499999999999997</v>
      </c>
      <c r="P847" s="36">
        <v>0.125</v>
      </c>
      <c r="Q847" s="37">
        <v>0.36</v>
      </c>
      <c r="R847" s="38">
        <v>83.699692499999998</v>
      </c>
      <c r="S847" s="39">
        <v>0</v>
      </c>
      <c r="T847" s="39">
        <v>83.699692499999998</v>
      </c>
      <c r="U847" s="39">
        <v>30.131889299999997</v>
      </c>
      <c r="V847" s="40">
        <v>53.5678032</v>
      </c>
      <c r="W847" s="41">
        <f>IFERROR(Table1[[#This Row],[DC Capex (Inflated)]]/Table1[[#This Row],[Total capital cost Incl subsidies (Inflated)]],0)</f>
        <v>0.36</v>
      </c>
      <c r="X847" s="42">
        <f>IFERROR(Table1[[#This Row],[Rates Loan (Inflated)]]/Table1[[#This Row],[Total capital cost Incl subsidies (Inflated)]],0)</f>
        <v>0.64</v>
      </c>
      <c r="Y847" s="43">
        <f>IFERROR(Table1[[#This Row],[Subsidies (Uninflated)]]/Table1[[#This Row],[Total capital cost Incl subsidies (Inflated)]],0)</f>
        <v>0</v>
      </c>
      <c r="Z847" s="10"/>
    </row>
    <row r="848" spans="1:26" ht="23.25" x14ac:dyDescent="0.35">
      <c r="A848" s="32" t="s">
        <v>867</v>
      </c>
      <c r="B848" s="56" t="s">
        <v>868</v>
      </c>
      <c r="C848" s="53" t="s">
        <v>49</v>
      </c>
      <c r="D848" s="65" t="s">
        <v>36</v>
      </c>
      <c r="E848" s="65" t="s">
        <v>20</v>
      </c>
      <c r="F848" s="60" t="s">
        <v>59</v>
      </c>
      <c r="G848" s="70">
        <v>1</v>
      </c>
      <c r="H848" s="34">
        <v>2006</v>
      </c>
      <c r="I848" s="33">
        <v>2008</v>
      </c>
      <c r="J848" s="65">
        <v>2031</v>
      </c>
      <c r="K848" s="35">
        <v>30</v>
      </c>
      <c r="L848" s="32">
        <v>0</v>
      </c>
      <c r="M848" s="32">
        <v>0.1</v>
      </c>
      <c r="N848" s="32">
        <v>0.1</v>
      </c>
      <c r="O848" s="32">
        <v>0.8</v>
      </c>
      <c r="P848" s="36">
        <v>0.875</v>
      </c>
      <c r="Q848" s="37">
        <v>0.83750000000000002</v>
      </c>
      <c r="R848" s="38">
        <v>361.2</v>
      </c>
      <c r="S848" s="39">
        <v>0</v>
      </c>
      <c r="T848" s="39">
        <v>361.2</v>
      </c>
      <c r="U848" s="39">
        <v>302.505</v>
      </c>
      <c r="V848" s="40">
        <v>58.694999999999993</v>
      </c>
      <c r="W848" s="41">
        <f>IFERROR(Table1[[#This Row],[DC Capex (Inflated)]]/Table1[[#This Row],[Total capital cost Incl subsidies (Inflated)]],0)</f>
        <v>0.83750000000000002</v>
      </c>
      <c r="X848" s="42">
        <f>IFERROR(Table1[[#This Row],[Rates Loan (Inflated)]]/Table1[[#This Row],[Total capital cost Incl subsidies (Inflated)]],0)</f>
        <v>0.16249999999999998</v>
      </c>
      <c r="Y848" s="43">
        <f>IFERROR(Table1[[#This Row],[Subsidies (Uninflated)]]/Table1[[#This Row],[Total capital cost Incl subsidies (Inflated)]],0)</f>
        <v>0</v>
      </c>
      <c r="Z848" s="10"/>
    </row>
    <row r="849" spans="1:26" ht="23.25" x14ac:dyDescent="0.35">
      <c r="A849" s="32" t="s">
        <v>676</v>
      </c>
      <c r="B849" s="56" t="s">
        <v>673</v>
      </c>
      <c r="C849" s="53" t="s">
        <v>674</v>
      </c>
      <c r="D849" s="65" t="s">
        <v>36</v>
      </c>
      <c r="E849" s="65" t="s">
        <v>20</v>
      </c>
      <c r="F849" s="60" t="s">
        <v>59</v>
      </c>
      <c r="G849" s="70">
        <v>0.6</v>
      </c>
      <c r="H849" s="34">
        <v>2006</v>
      </c>
      <c r="I849" s="33">
        <v>2013</v>
      </c>
      <c r="J849" s="65">
        <v>2031</v>
      </c>
      <c r="K849" s="35">
        <v>30</v>
      </c>
      <c r="L849" s="32">
        <v>0</v>
      </c>
      <c r="M849" s="32">
        <v>0.1</v>
      </c>
      <c r="N849" s="32">
        <v>0.1</v>
      </c>
      <c r="O849" s="32">
        <v>0.8</v>
      </c>
      <c r="P849" s="36">
        <v>0.875</v>
      </c>
      <c r="Q849" s="37">
        <v>0.83750000000000002</v>
      </c>
      <c r="R849" s="38">
        <v>849.78089999999997</v>
      </c>
      <c r="S849" s="39">
        <v>0</v>
      </c>
      <c r="T849" s="39">
        <v>849.78089999999997</v>
      </c>
      <c r="U849" s="39">
        <v>711.69150374999992</v>
      </c>
      <c r="V849" s="40">
        <v>138.08939624999999</v>
      </c>
      <c r="W849" s="41">
        <f>IFERROR(Table1[[#This Row],[DC Capex (Inflated)]]/Table1[[#This Row],[Total capital cost Incl subsidies (Inflated)]],0)</f>
        <v>0.83749999999999991</v>
      </c>
      <c r="X849" s="42">
        <f>IFERROR(Table1[[#This Row],[Rates Loan (Inflated)]]/Table1[[#This Row],[Total capital cost Incl subsidies (Inflated)]],0)</f>
        <v>0.16250000000000001</v>
      </c>
      <c r="Y849" s="43">
        <f>IFERROR(Table1[[#This Row],[Subsidies (Uninflated)]]/Table1[[#This Row],[Total capital cost Incl subsidies (Inflated)]],0)</f>
        <v>0</v>
      </c>
      <c r="Z849" s="10"/>
    </row>
    <row r="850" spans="1:26" ht="23.25" x14ac:dyDescent="0.35">
      <c r="A850" s="32" t="s">
        <v>740</v>
      </c>
      <c r="B850" s="56" t="s">
        <v>741</v>
      </c>
      <c r="C850" s="53" t="s">
        <v>657</v>
      </c>
      <c r="D850" s="65" t="s">
        <v>36</v>
      </c>
      <c r="E850" s="65" t="s">
        <v>20</v>
      </c>
      <c r="F850" s="60" t="s">
        <v>59</v>
      </c>
      <c r="G850" s="70">
        <v>0.5</v>
      </c>
      <c r="H850" s="34">
        <v>2006</v>
      </c>
      <c r="I850" s="33">
        <v>2001</v>
      </c>
      <c r="J850" s="65">
        <v>2031</v>
      </c>
      <c r="K850" s="35">
        <v>30</v>
      </c>
      <c r="L850" s="32">
        <v>0</v>
      </c>
      <c r="M850" s="32">
        <v>0.1</v>
      </c>
      <c r="N850" s="32">
        <v>0.1</v>
      </c>
      <c r="O850" s="32">
        <v>0.8</v>
      </c>
      <c r="P850" s="36">
        <v>0.125</v>
      </c>
      <c r="Q850" s="37">
        <v>0.46250000000000002</v>
      </c>
      <c r="R850" s="38">
        <v>798.21864500000004</v>
      </c>
      <c r="S850" s="39">
        <v>0</v>
      </c>
      <c r="T850" s="39">
        <v>798.21864500000004</v>
      </c>
      <c r="U850" s="39">
        <v>369.17612331250007</v>
      </c>
      <c r="V850" s="40">
        <v>429.04252168749997</v>
      </c>
      <c r="W850" s="41">
        <f>IFERROR(Table1[[#This Row],[DC Capex (Inflated)]]/Table1[[#This Row],[Total capital cost Incl subsidies (Inflated)]],0)</f>
        <v>0.46250000000000008</v>
      </c>
      <c r="X850" s="42">
        <f>IFERROR(Table1[[#This Row],[Rates Loan (Inflated)]]/Table1[[#This Row],[Total capital cost Incl subsidies (Inflated)]],0)</f>
        <v>0.53749999999999998</v>
      </c>
      <c r="Y850" s="43">
        <f>IFERROR(Table1[[#This Row],[Subsidies (Uninflated)]]/Table1[[#This Row],[Total capital cost Incl subsidies (Inflated)]],0)</f>
        <v>0</v>
      </c>
      <c r="Z850" s="10"/>
    </row>
    <row r="851" spans="1:26" ht="23.25" x14ac:dyDescent="0.35">
      <c r="A851" s="32" t="s">
        <v>975</v>
      </c>
      <c r="B851" s="56" t="s">
        <v>976</v>
      </c>
      <c r="C851" s="53" t="s">
        <v>657</v>
      </c>
      <c r="D851" s="65" t="s">
        <v>36</v>
      </c>
      <c r="E851" s="65" t="s">
        <v>20</v>
      </c>
      <c r="F851" s="60" t="s">
        <v>59</v>
      </c>
      <c r="G851" s="70">
        <v>0.5</v>
      </c>
      <c r="H851" s="34">
        <v>2006</v>
      </c>
      <c r="I851" s="33">
        <v>2001</v>
      </c>
      <c r="J851" s="65">
        <v>2031</v>
      </c>
      <c r="K851" s="35">
        <v>30</v>
      </c>
      <c r="L851" s="32">
        <v>0</v>
      </c>
      <c r="M851" s="32">
        <v>0.1</v>
      </c>
      <c r="N851" s="32">
        <v>0.1</v>
      </c>
      <c r="O851" s="32">
        <v>0.8</v>
      </c>
      <c r="P851" s="36">
        <v>0.125</v>
      </c>
      <c r="Q851" s="37">
        <v>0.46250000000000002</v>
      </c>
      <c r="R851" s="38">
        <v>351.54753749999998</v>
      </c>
      <c r="S851" s="39">
        <v>0</v>
      </c>
      <c r="T851" s="39">
        <v>351.54753749999998</v>
      </c>
      <c r="U851" s="39">
        <v>162.59073609375</v>
      </c>
      <c r="V851" s="40">
        <v>188.95680140624998</v>
      </c>
      <c r="W851" s="41">
        <f>IFERROR(Table1[[#This Row],[DC Capex (Inflated)]]/Table1[[#This Row],[Total capital cost Incl subsidies (Inflated)]],0)</f>
        <v>0.46250000000000002</v>
      </c>
      <c r="X851" s="42">
        <f>IFERROR(Table1[[#This Row],[Rates Loan (Inflated)]]/Table1[[#This Row],[Total capital cost Incl subsidies (Inflated)]],0)</f>
        <v>0.53749999999999998</v>
      </c>
      <c r="Y851" s="43">
        <f>IFERROR(Table1[[#This Row],[Subsidies (Uninflated)]]/Table1[[#This Row],[Total capital cost Incl subsidies (Inflated)]],0)</f>
        <v>0</v>
      </c>
      <c r="Z851" s="10"/>
    </row>
    <row r="852" spans="1:26" ht="23.25" x14ac:dyDescent="0.35">
      <c r="A852" s="32" t="s">
        <v>717</v>
      </c>
      <c r="B852" s="56" t="s">
        <v>718</v>
      </c>
      <c r="C852" s="53" t="s">
        <v>657</v>
      </c>
      <c r="D852" s="65" t="s">
        <v>36</v>
      </c>
      <c r="E852" s="65" t="s">
        <v>20</v>
      </c>
      <c r="F852" s="60" t="s">
        <v>59</v>
      </c>
      <c r="G852" s="70">
        <v>0.5</v>
      </c>
      <c r="H852" s="34">
        <v>2006</v>
      </c>
      <c r="I852" s="33">
        <v>2004</v>
      </c>
      <c r="J852" s="65">
        <v>2031</v>
      </c>
      <c r="K852" s="35">
        <v>30</v>
      </c>
      <c r="L852" s="32">
        <v>0</v>
      </c>
      <c r="M852" s="32">
        <v>0.1</v>
      </c>
      <c r="N852" s="32">
        <v>0.1</v>
      </c>
      <c r="O852" s="32">
        <v>0.8</v>
      </c>
      <c r="P852" s="36">
        <v>0.125</v>
      </c>
      <c r="Q852" s="37">
        <v>0.46250000000000002</v>
      </c>
      <c r="R852" s="38">
        <v>710.58843249999984</v>
      </c>
      <c r="S852" s="39">
        <v>0</v>
      </c>
      <c r="T852" s="39">
        <v>710.58843249999984</v>
      </c>
      <c r="U852" s="39">
        <v>328.64715003124996</v>
      </c>
      <c r="V852" s="40">
        <v>381.94128246874993</v>
      </c>
      <c r="W852" s="41">
        <f>IFERROR(Table1[[#This Row],[DC Capex (Inflated)]]/Table1[[#This Row],[Total capital cost Incl subsidies (Inflated)]],0)</f>
        <v>0.46250000000000008</v>
      </c>
      <c r="X852" s="42">
        <f>IFERROR(Table1[[#This Row],[Rates Loan (Inflated)]]/Table1[[#This Row],[Total capital cost Incl subsidies (Inflated)]],0)</f>
        <v>0.53749999999999998</v>
      </c>
      <c r="Y852" s="43">
        <f>IFERROR(Table1[[#This Row],[Subsidies (Uninflated)]]/Table1[[#This Row],[Total capital cost Incl subsidies (Inflated)]],0)</f>
        <v>0</v>
      </c>
      <c r="Z852" s="10"/>
    </row>
    <row r="853" spans="1:26" ht="23.25" x14ac:dyDescent="0.35">
      <c r="A853" s="32" t="s">
        <v>828</v>
      </c>
      <c r="B853" s="56" t="s">
        <v>829</v>
      </c>
      <c r="C853" s="53" t="s">
        <v>657</v>
      </c>
      <c r="D853" s="65" t="s">
        <v>36</v>
      </c>
      <c r="E853" s="65" t="s">
        <v>20</v>
      </c>
      <c r="F853" s="60" t="s">
        <v>59</v>
      </c>
      <c r="G853" s="70">
        <v>0.5</v>
      </c>
      <c r="H853" s="34">
        <v>2006</v>
      </c>
      <c r="I853" s="33">
        <v>2008</v>
      </c>
      <c r="J853" s="65">
        <v>2031</v>
      </c>
      <c r="K853" s="35">
        <v>30</v>
      </c>
      <c r="L853" s="32">
        <v>0</v>
      </c>
      <c r="M853" s="32">
        <v>0.1</v>
      </c>
      <c r="N853" s="32">
        <v>0.1</v>
      </c>
      <c r="O853" s="32">
        <v>0.8</v>
      </c>
      <c r="P853" s="36">
        <v>0.125</v>
      </c>
      <c r="Q853" s="37">
        <v>0.46250000000000002</v>
      </c>
      <c r="R853" s="38">
        <v>243.60138750000002</v>
      </c>
      <c r="S853" s="39">
        <v>0</v>
      </c>
      <c r="T853" s="39">
        <v>243.60138750000002</v>
      </c>
      <c r="U853" s="39">
        <v>112.66564171875001</v>
      </c>
      <c r="V853" s="40">
        <v>130.93574578125001</v>
      </c>
      <c r="W853" s="41">
        <f>IFERROR(Table1[[#This Row],[DC Capex (Inflated)]]/Table1[[#This Row],[Total capital cost Incl subsidies (Inflated)]],0)</f>
        <v>0.46250000000000002</v>
      </c>
      <c r="X853" s="42">
        <f>IFERROR(Table1[[#This Row],[Rates Loan (Inflated)]]/Table1[[#This Row],[Total capital cost Incl subsidies (Inflated)]],0)</f>
        <v>0.53749999999999998</v>
      </c>
      <c r="Y853" s="43">
        <f>IFERROR(Table1[[#This Row],[Subsidies (Uninflated)]]/Table1[[#This Row],[Total capital cost Incl subsidies (Inflated)]],0)</f>
        <v>0</v>
      </c>
      <c r="Z853" s="10"/>
    </row>
    <row r="854" spans="1:26" ht="23.25" x14ac:dyDescent="0.35">
      <c r="A854" s="32" t="s">
        <v>877</v>
      </c>
      <c r="B854" s="56" t="s">
        <v>878</v>
      </c>
      <c r="C854" s="53" t="s">
        <v>43</v>
      </c>
      <c r="D854" s="65" t="s">
        <v>36</v>
      </c>
      <c r="E854" s="65" t="s">
        <v>20</v>
      </c>
      <c r="F854" s="60" t="s">
        <v>59</v>
      </c>
      <c r="G854" s="70">
        <v>0.6</v>
      </c>
      <c r="H854" s="34">
        <v>2006</v>
      </c>
      <c r="I854" s="33">
        <v>2008</v>
      </c>
      <c r="J854" s="65">
        <v>2031</v>
      </c>
      <c r="K854" s="35">
        <v>30</v>
      </c>
      <c r="L854" s="32">
        <v>0</v>
      </c>
      <c r="M854" s="32">
        <v>0.30499999999999999</v>
      </c>
      <c r="N854" s="32">
        <v>0.1</v>
      </c>
      <c r="O854" s="32">
        <v>0.59499999999999997</v>
      </c>
      <c r="P854" s="36">
        <v>0.875</v>
      </c>
      <c r="Q854" s="37">
        <v>0.73499999999999999</v>
      </c>
      <c r="R854" s="38">
        <v>37.189083599999996</v>
      </c>
      <c r="S854" s="39">
        <v>0</v>
      </c>
      <c r="T854" s="39">
        <v>37.189083599999996</v>
      </c>
      <c r="U854" s="39">
        <v>27.333976446000001</v>
      </c>
      <c r="V854" s="40">
        <v>9.855107153999997</v>
      </c>
      <c r="W854" s="41">
        <f>IFERROR(Table1[[#This Row],[DC Capex (Inflated)]]/Table1[[#This Row],[Total capital cost Incl subsidies (Inflated)]],0)</f>
        <v>0.7350000000000001</v>
      </c>
      <c r="X854" s="42">
        <f>IFERROR(Table1[[#This Row],[Rates Loan (Inflated)]]/Table1[[#This Row],[Total capital cost Incl subsidies (Inflated)]],0)</f>
        <v>0.26499999999999996</v>
      </c>
      <c r="Y854" s="43">
        <f>IFERROR(Table1[[#This Row],[Subsidies (Uninflated)]]/Table1[[#This Row],[Total capital cost Incl subsidies (Inflated)]],0)</f>
        <v>0</v>
      </c>
      <c r="Z854" s="10"/>
    </row>
    <row r="855" spans="1:26" ht="23.25" x14ac:dyDescent="0.35">
      <c r="A855" s="32" t="s">
        <v>874</v>
      </c>
      <c r="B855" s="56" t="s">
        <v>875</v>
      </c>
      <c r="C855" s="53" t="s">
        <v>43</v>
      </c>
      <c r="D855" s="65" t="s">
        <v>36</v>
      </c>
      <c r="E855" s="65" t="s">
        <v>20</v>
      </c>
      <c r="F855" s="60" t="s">
        <v>59</v>
      </c>
      <c r="G855" s="70">
        <v>0.6</v>
      </c>
      <c r="H855" s="34">
        <v>2006</v>
      </c>
      <c r="I855" s="33">
        <v>2008</v>
      </c>
      <c r="J855" s="65">
        <v>2031</v>
      </c>
      <c r="K855" s="35">
        <v>30</v>
      </c>
      <c r="L855" s="32">
        <v>0</v>
      </c>
      <c r="M855" s="32">
        <v>0.30499999999999999</v>
      </c>
      <c r="N855" s="32">
        <v>0.1</v>
      </c>
      <c r="O855" s="32">
        <v>0.59499999999999997</v>
      </c>
      <c r="P855" s="36">
        <v>0.875</v>
      </c>
      <c r="Q855" s="37">
        <v>0.73499999999999999</v>
      </c>
      <c r="R855" s="38">
        <v>908.14715279999984</v>
      </c>
      <c r="S855" s="39">
        <v>0</v>
      </c>
      <c r="T855" s="39">
        <v>908.14715279999984</v>
      </c>
      <c r="U855" s="39">
        <v>667.48815730799981</v>
      </c>
      <c r="V855" s="40">
        <v>240.65899549200003</v>
      </c>
      <c r="W855" s="41">
        <f>IFERROR(Table1[[#This Row],[DC Capex (Inflated)]]/Table1[[#This Row],[Total capital cost Incl subsidies (Inflated)]],0)</f>
        <v>0.73499999999999988</v>
      </c>
      <c r="X855" s="42">
        <f>IFERROR(Table1[[#This Row],[Rates Loan (Inflated)]]/Table1[[#This Row],[Total capital cost Incl subsidies (Inflated)]],0)</f>
        <v>0.26500000000000007</v>
      </c>
      <c r="Y855" s="43">
        <f>IFERROR(Table1[[#This Row],[Subsidies (Uninflated)]]/Table1[[#This Row],[Total capital cost Incl subsidies (Inflated)]],0)</f>
        <v>0</v>
      </c>
      <c r="Z855" s="10"/>
    </row>
    <row r="856" spans="1:26" ht="23.25" x14ac:dyDescent="0.35">
      <c r="A856" s="32" t="s">
        <v>871</v>
      </c>
      <c r="B856" s="56" t="s">
        <v>872</v>
      </c>
      <c r="C856" s="53" t="s">
        <v>43</v>
      </c>
      <c r="D856" s="65" t="s">
        <v>36</v>
      </c>
      <c r="E856" s="65" t="s">
        <v>20</v>
      </c>
      <c r="F856" s="60" t="s">
        <v>59</v>
      </c>
      <c r="G856" s="70">
        <v>0.6</v>
      </c>
      <c r="H856" s="34">
        <v>2006</v>
      </c>
      <c r="I856" s="33">
        <v>2007</v>
      </c>
      <c r="J856" s="65">
        <v>2031</v>
      </c>
      <c r="K856" s="35">
        <v>30</v>
      </c>
      <c r="L856" s="32">
        <v>0</v>
      </c>
      <c r="M856" s="32">
        <v>0.30499999999999999</v>
      </c>
      <c r="N856" s="32">
        <v>0.1</v>
      </c>
      <c r="O856" s="32">
        <v>0.59499999999999997</v>
      </c>
      <c r="P856" s="36">
        <v>0.875</v>
      </c>
      <c r="Q856" s="37">
        <v>0.73499999999999999</v>
      </c>
      <c r="R856" s="38">
        <v>194.50062359999998</v>
      </c>
      <c r="S856" s="39">
        <v>0</v>
      </c>
      <c r="T856" s="39">
        <v>194.50062359999998</v>
      </c>
      <c r="U856" s="39">
        <v>142.95795834599997</v>
      </c>
      <c r="V856" s="40">
        <v>51.542665253999999</v>
      </c>
      <c r="W856" s="41">
        <f>IFERROR(Table1[[#This Row],[DC Capex (Inflated)]]/Table1[[#This Row],[Total capital cost Incl subsidies (Inflated)]],0)</f>
        <v>0.73499999999999988</v>
      </c>
      <c r="X856" s="42">
        <f>IFERROR(Table1[[#This Row],[Rates Loan (Inflated)]]/Table1[[#This Row],[Total capital cost Incl subsidies (Inflated)]],0)</f>
        <v>0.26500000000000001</v>
      </c>
      <c r="Y856" s="43">
        <f>IFERROR(Table1[[#This Row],[Subsidies (Uninflated)]]/Table1[[#This Row],[Total capital cost Incl subsidies (Inflated)]],0)</f>
        <v>0</v>
      </c>
      <c r="Z856" s="10"/>
    </row>
    <row r="857" spans="1:26" ht="23.25" x14ac:dyDescent="0.35">
      <c r="A857" s="32" t="s">
        <v>838</v>
      </c>
      <c r="B857" s="56" t="s">
        <v>839</v>
      </c>
      <c r="C857" s="53" t="s">
        <v>43</v>
      </c>
      <c r="D857" s="65" t="s">
        <v>36</v>
      </c>
      <c r="E857" s="65" t="s">
        <v>20</v>
      </c>
      <c r="F857" s="60" t="s">
        <v>59</v>
      </c>
      <c r="G857" s="70">
        <v>0.6</v>
      </c>
      <c r="H857" s="34">
        <v>2006</v>
      </c>
      <c r="I857" s="33">
        <v>2007</v>
      </c>
      <c r="J857" s="65">
        <v>2031</v>
      </c>
      <c r="K857" s="35">
        <v>30</v>
      </c>
      <c r="L857" s="32">
        <v>0</v>
      </c>
      <c r="M857" s="32">
        <v>0.30499999999999999</v>
      </c>
      <c r="N857" s="32">
        <v>0.1</v>
      </c>
      <c r="O857" s="32">
        <v>0.59499999999999997</v>
      </c>
      <c r="P857" s="36">
        <v>0.875</v>
      </c>
      <c r="Q857" s="37">
        <v>0.73499999999999999</v>
      </c>
      <c r="R857" s="38">
        <v>292.11298920000002</v>
      </c>
      <c r="S857" s="39">
        <v>0</v>
      </c>
      <c r="T857" s="39">
        <v>292.11298920000002</v>
      </c>
      <c r="U857" s="39">
        <v>214.703047062</v>
      </c>
      <c r="V857" s="40">
        <v>77.409942137999991</v>
      </c>
      <c r="W857" s="41">
        <f>IFERROR(Table1[[#This Row],[DC Capex (Inflated)]]/Table1[[#This Row],[Total capital cost Incl subsidies (Inflated)]],0)</f>
        <v>0.73499999999999999</v>
      </c>
      <c r="X857" s="42">
        <f>IFERROR(Table1[[#This Row],[Rates Loan (Inflated)]]/Table1[[#This Row],[Total capital cost Incl subsidies (Inflated)]],0)</f>
        <v>0.26499999999999996</v>
      </c>
      <c r="Y857" s="43">
        <f>IFERROR(Table1[[#This Row],[Subsidies (Uninflated)]]/Table1[[#This Row],[Total capital cost Incl subsidies (Inflated)]],0)</f>
        <v>0</v>
      </c>
      <c r="Z857" s="10"/>
    </row>
    <row r="858" spans="1:26" ht="23.25" x14ac:dyDescent="0.35">
      <c r="A858" s="32" t="s">
        <v>729</v>
      </c>
      <c r="B858" s="56" t="s">
        <v>730</v>
      </c>
      <c r="C858" s="53" t="s">
        <v>674</v>
      </c>
      <c r="D858" s="65" t="s">
        <v>36</v>
      </c>
      <c r="E858" s="65" t="s">
        <v>20</v>
      </c>
      <c r="F858" s="60" t="s">
        <v>59</v>
      </c>
      <c r="G858" s="70">
        <v>0.6</v>
      </c>
      <c r="H858" s="34">
        <v>2006</v>
      </c>
      <c r="I858" s="33">
        <v>2007</v>
      </c>
      <c r="J858" s="65">
        <v>2031</v>
      </c>
      <c r="K858" s="35">
        <v>30</v>
      </c>
      <c r="L858" s="32">
        <v>0</v>
      </c>
      <c r="M858" s="32">
        <v>0.1</v>
      </c>
      <c r="N858" s="32">
        <v>0.1</v>
      </c>
      <c r="O858" s="32">
        <v>0.8</v>
      </c>
      <c r="P858" s="36">
        <v>0.875</v>
      </c>
      <c r="Q858" s="37">
        <v>0.83750000000000002</v>
      </c>
      <c r="R858" s="38">
        <v>686.4558912</v>
      </c>
      <c r="S858" s="39">
        <v>0</v>
      </c>
      <c r="T858" s="39">
        <v>686.4558912</v>
      </c>
      <c r="U858" s="39">
        <v>574.90680887999997</v>
      </c>
      <c r="V858" s="40">
        <v>111.54908231999997</v>
      </c>
      <c r="W858" s="41">
        <f>IFERROR(Table1[[#This Row],[DC Capex (Inflated)]]/Table1[[#This Row],[Total capital cost Incl subsidies (Inflated)]],0)</f>
        <v>0.83749999999999991</v>
      </c>
      <c r="X858" s="42">
        <f>IFERROR(Table1[[#This Row],[Rates Loan (Inflated)]]/Table1[[#This Row],[Total capital cost Incl subsidies (Inflated)]],0)</f>
        <v>0.16249999999999995</v>
      </c>
      <c r="Y858" s="43">
        <f>IFERROR(Table1[[#This Row],[Subsidies (Uninflated)]]/Table1[[#This Row],[Total capital cost Incl subsidies (Inflated)]],0)</f>
        <v>0</v>
      </c>
      <c r="Z858" s="10"/>
    </row>
    <row r="859" spans="1:26" ht="23.25" x14ac:dyDescent="0.35">
      <c r="A859" s="32" t="s">
        <v>671</v>
      </c>
      <c r="B859" s="56" t="s">
        <v>661</v>
      </c>
      <c r="C859" s="53" t="s">
        <v>47</v>
      </c>
      <c r="D859" s="65" t="s">
        <v>36</v>
      </c>
      <c r="E859" s="65" t="s">
        <v>20</v>
      </c>
      <c r="F859" s="60" t="s">
        <v>59</v>
      </c>
      <c r="G859" s="70">
        <v>1</v>
      </c>
      <c r="H859" s="34">
        <v>2006</v>
      </c>
      <c r="I859" s="33">
        <v>2013</v>
      </c>
      <c r="J859" s="65">
        <v>2031</v>
      </c>
      <c r="K859" s="35">
        <v>30</v>
      </c>
      <c r="L859" s="32">
        <v>0</v>
      </c>
      <c r="M859" s="32">
        <v>0.1</v>
      </c>
      <c r="N859" s="32">
        <v>0.1</v>
      </c>
      <c r="O859" s="32">
        <v>0.8</v>
      </c>
      <c r="P859" s="36">
        <v>0.875</v>
      </c>
      <c r="Q859" s="37">
        <v>0.83750000000000002</v>
      </c>
      <c r="R859" s="38">
        <v>32.099069999999998</v>
      </c>
      <c r="S859" s="39">
        <v>0</v>
      </c>
      <c r="T859" s="39">
        <v>32.099069999999998</v>
      </c>
      <c r="U859" s="39">
        <v>26.882971124999997</v>
      </c>
      <c r="V859" s="40">
        <v>5.2160988750000001</v>
      </c>
      <c r="W859" s="41">
        <f>IFERROR(Table1[[#This Row],[DC Capex (Inflated)]]/Table1[[#This Row],[Total capital cost Incl subsidies (Inflated)]],0)</f>
        <v>0.83750000000000002</v>
      </c>
      <c r="X859" s="42">
        <f>IFERROR(Table1[[#This Row],[Rates Loan (Inflated)]]/Table1[[#This Row],[Total capital cost Incl subsidies (Inflated)]],0)</f>
        <v>0.16250000000000001</v>
      </c>
      <c r="Y859" s="43">
        <f>IFERROR(Table1[[#This Row],[Subsidies (Uninflated)]]/Table1[[#This Row],[Total capital cost Incl subsidies (Inflated)]],0)</f>
        <v>0</v>
      </c>
      <c r="Z859" s="10"/>
    </row>
    <row r="860" spans="1:26" ht="23.25" x14ac:dyDescent="0.35">
      <c r="A860" s="32" t="s">
        <v>1206</v>
      </c>
      <c r="B860" s="56" t="s">
        <v>1198</v>
      </c>
      <c r="C860" s="53" t="s">
        <v>46</v>
      </c>
      <c r="D860" s="65" t="s">
        <v>36</v>
      </c>
      <c r="E860" s="65" t="s">
        <v>20</v>
      </c>
      <c r="F860" s="60" t="s">
        <v>59</v>
      </c>
      <c r="G860" s="70">
        <v>1</v>
      </c>
      <c r="H860" s="34">
        <v>2006</v>
      </c>
      <c r="I860" s="33">
        <v>2016</v>
      </c>
      <c r="J860" s="65">
        <v>2031</v>
      </c>
      <c r="K860" s="35">
        <v>30</v>
      </c>
      <c r="L860" s="32">
        <v>0</v>
      </c>
      <c r="M860" s="32">
        <v>0.1</v>
      </c>
      <c r="N860" s="32">
        <v>0</v>
      </c>
      <c r="O860" s="32">
        <v>0.9</v>
      </c>
      <c r="P860" s="36">
        <v>0.875</v>
      </c>
      <c r="Q860" s="37">
        <v>0.88749999999999996</v>
      </c>
      <c r="R860" s="38">
        <v>186.66663</v>
      </c>
      <c r="S860" s="39">
        <v>0</v>
      </c>
      <c r="T860" s="39">
        <v>186.66663</v>
      </c>
      <c r="U860" s="39">
        <v>165.66663412499997</v>
      </c>
      <c r="V860" s="40">
        <v>20.999995875000003</v>
      </c>
      <c r="W860" s="41">
        <f>IFERROR(Table1[[#This Row],[DC Capex (Inflated)]]/Table1[[#This Row],[Total capital cost Incl subsidies (Inflated)]],0)</f>
        <v>0.88749999999999984</v>
      </c>
      <c r="X860" s="42">
        <f>IFERROR(Table1[[#This Row],[Rates Loan (Inflated)]]/Table1[[#This Row],[Total capital cost Incl subsidies (Inflated)]],0)</f>
        <v>0.11250000000000002</v>
      </c>
      <c r="Y860" s="43">
        <f>IFERROR(Table1[[#This Row],[Subsidies (Uninflated)]]/Table1[[#This Row],[Total capital cost Incl subsidies (Inflated)]],0)</f>
        <v>0</v>
      </c>
      <c r="Z860" s="10"/>
    </row>
    <row r="861" spans="1:26" ht="23.25" x14ac:dyDescent="0.35">
      <c r="A861" s="32" t="s">
        <v>1204</v>
      </c>
      <c r="B861" s="56" t="s">
        <v>1198</v>
      </c>
      <c r="C861" s="53" t="s">
        <v>49</v>
      </c>
      <c r="D861" s="65" t="s">
        <v>36</v>
      </c>
      <c r="E861" s="65" t="s">
        <v>20</v>
      </c>
      <c r="F861" s="60" t="s">
        <v>59</v>
      </c>
      <c r="G861" s="70">
        <v>1</v>
      </c>
      <c r="H861" s="34">
        <v>2006</v>
      </c>
      <c r="I861" s="33">
        <v>2016</v>
      </c>
      <c r="J861" s="65">
        <v>2031</v>
      </c>
      <c r="K861" s="35">
        <v>30</v>
      </c>
      <c r="L861" s="32">
        <v>0</v>
      </c>
      <c r="M861" s="32">
        <v>0.1</v>
      </c>
      <c r="N861" s="32">
        <v>0.1</v>
      </c>
      <c r="O861" s="32">
        <v>0.8</v>
      </c>
      <c r="P861" s="36">
        <v>0.875</v>
      </c>
      <c r="Q861" s="37">
        <v>0.83750000000000002</v>
      </c>
      <c r="R861" s="38">
        <v>2376.5500200000001</v>
      </c>
      <c r="S861" s="39">
        <v>0</v>
      </c>
      <c r="T861" s="39">
        <v>2376.5500200000001</v>
      </c>
      <c r="U861" s="39">
        <v>1990.36064175</v>
      </c>
      <c r="V861" s="40">
        <v>386.18937824999995</v>
      </c>
      <c r="W861" s="41">
        <f>IFERROR(Table1[[#This Row],[DC Capex (Inflated)]]/Table1[[#This Row],[Total capital cost Incl subsidies (Inflated)]],0)</f>
        <v>0.83749999999999991</v>
      </c>
      <c r="X861" s="42">
        <f>IFERROR(Table1[[#This Row],[Rates Loan (Inflated)]]/Table1[[#This Row],[Total capital cost Incl subsidies (Inflated)]],0)</f>
        <v>0.16249999999999998</v>
      </c>
      <c r="Y861" s="43">
        <f>IFERROR(Table1[[#This Row],[Subsidies (Uninflated)]]/Table1[[#This Row],[Total capital cost Incl subsidies (Inflated)]],0)</f>
        <v>0</v>
      </c>
      <c r="Z861" s="10"/>
    </row>
    <row r="862" spans="1:26" ht="23.25" x14ac:dyDescent="0.35">
      <c r="A862" s="32" t="s">
        <v>1205</v>
      </c>
      <c r="B862" s="56" t="s">
        <v>1198</v>
      </c>
      <c r="C862" s="53" t="s">
        <v>47</v>
      </c>
      <c r="D862" s="65" t="s">
        <v>36</v>
      </c>
      <c r="E862" s="65" t="s">
        <v>20</v>
      </c>
      <c r="F862" s="60" t="s">
        <v>59</v>
      </c>
      <c r="G862" s="70">
        <v>1</v>
      </c>
      <c r="H862" s="34">
        <v>2006</v>
      </c>
      <c r="I862" s="33">
        <v>2017</v>
      </c>
      <c r="J862" s="65">
        <v>2031</v>
      </c>
      <c r="K862" s="35">
        <v>30</v>
      </c>
      <c r="L862" s="32">
        <v>0</v>
      </c>
      <c r="M862" s="32">
        <v>0.1</v>
      </c>
      <c r="N862" s="32">
        <v>0.1</v>
      </c>
      <c r="O862" s="32">
        <v>0.8</v>
      </c>
      <c r="P862" s="36">
        <v>0.875</v>
      </c>
      <c r="Q862" s="37">
        <v>0.83750000000000002</v>
      </c>
      <c r="R862" s="38">
        <v>319.47402</v>
      </c>
      <c r="S862" s="39">
        <v>0</v>
      </c>
      <c r="T862" s="39">
        <v>319.47402</v>
      </c>
      <c r="U862" s="39">
        <v>267.55949175000001</v>
      </c>
      <c r="V862" s="40">
        <v>51.914528250000004</v>
      </c>
      <c r="W862" s="41">
        <f>IFERROR(Table1[[#This Row],[DC Capex (Inflated)]]/Table1[[#This Row],[Total capital cost Incl subsidies (Inflated)]],0)</f>
        <v>0.83750000000000002</v>
      </c>
      <c r="X862" s="42">
        <f>IFERROR(Table1[[#This Row],[Rates Loan (Inflated)]]/Table1[[#This Row],[Total capital cost Incl subsidies (Inflated)]],0)</f>
        <v>0.16250000000000001</v>
      </c>
      <c r="Y862" s="43">
        <f>IFERROR(Table1[[#This Row],[Subsidies (Uninflated)]]/Table1[[#This Row],[Total capital cost Incl subsidies (Inflated)]],0)</f>
        <v>0</v>
      </c>
      <c r="Z862" s="10"/>
    </row>
    <row r="863" spans="1:26" ht="23.25" x14ac:dyDescent="0.35">
      <c r="A863" s="32" t="s">
        <v>1201</v>
      </c>
      <c r="B863" s="56" t="s">
        <v>1198</v>
      </c>
      <c r="C863" s="53" t="s">
        <v>43</v>
      </c>
      <c r="D863" s="65" t="s">
        <v>36</v>
      </c>
      <c r="E863" s="65" t="s">
        <v>20</v>
      </c>
      <c r="F863" s="60" t="s">
        <v>59</v>
      </c>
      <c r="G863" s="70">
        <v>0.6</v>
      </c>
      <c r="H863" s="34">
        <v>2006</v>
      </c>
      <c r="I863" s="33">
        <v>2018</v>
      </c>
      <c r="J863" s="65">
        <v>2031</v>
      </c>
      <c r="K863" s="35">
        <v>30</v>
      </c>
      <c r="L863" s="32">
        <v>0</v>
      </c>
      <c r="M863" s="32">
        <v>0.30499999999999999</v>
      </c>
      <c r="N863" s="32">
        <v>0.1</v>
      </c>
      <c r="O863" s="32">
        <v>0.59499999999999997</v>
      </c>
      <c r="P863" s="36">
        <v>0.875</v>
      </c>
      <c r="Q863" s="37">
        <v>0.73499999999999999</v>
      </c>
      <c r="R863" s="38">
        <v>389.63329799999997</v>
      </c>
      <c r="S863" s="39">
        <v>0</v>
      </c>
      <c r="T863" s="39">
        <v>389.63329799999997</v>
      </c>
      <c r="U863" s="39">
        <v>286.38047402999996</v>
      </c>
      <c r="V863" s="40">
        <v>103.25282397000001</v>
      </c>
      <c r="W863" s="41">
        <f>IFERROR(Table1[[#This Row],[DC Capex (Inflated)]]/Table1[[#This Row],[Total capital cost Incl subsidies (Inflated)]],0)</f>
        <v>0.73499999999999999</v>
      </c>
      <c r="X863" s="42">
        <f>IFERROR(Table1[[#This Row],[Rates Loan (Inflated)]]/Table1[[#This Row],[Total capital cost Incl subsidies (Inflated)]],0)</f>
        <v>0.26500000000000007</v>
      </c>
      <c r="Y863" s="43">
        <f>IFERROR(Table1[[#This Row],[Subsidies (Uninflated)]]/Table1[[#This Row],[Total capital cost Incl subsidies (Inflated)]],0)</f>
        <v>0</v>
      </c>
      <c r="Z863" s="10"/>
    </row>
    <row r="864" spans="1:26" ht="23.25" x14ac:dyDescent="0.35">
      <c r="A864" s="32" t="s">
        <v>733</v>
      </c>
      <c r="B864" s="56" t="s">
        <v>304</v>
      </c>
      <c r="C864" s="53" t="s">
        <v>674</v>
      </c>
      <c r="D864" s="65" t="s">
        <v>36</v>
      </c>
      <c r="E864" s="65" t="s">
        <v>20</v>
      </c>
      <c r="F864" s="60" t="s">
        <v>59</v>
      </c>
      <c r="G864" s="70">
        <v>0.6</v>
      </c>
      <c r="H864" s="34">
        <v>2006</v>
      </c>
      <c r="I864" s="33">
        <v>2005</v>
      </c>
      <c r="J864" s="65">
        <v>2031</v>
      </c>
      <c r="K864" s="35">
        <v>30</v>
      </c>
      <c r="L864" s="32">
        <v>0</v>
      </c>
      <c r="M864" s="32">
        <v>0.1</v>
      </c>
      <c r="N864" s="32">
        <v>0.1</v>
      </c>
      <c r="O864" s="32">
        <v>0.8</v>
      </c>
      <c r="P864" s="36">
        <v>0.875</v>
      </c>
      <c r="Q864" s="37">
        <v>0.83750000000000002</v>
      </c>
      <c r="R864" s="38">
        <v>376.92</v>
      </c>
      <c r="S864" s="39">
        <v>0</v>
      </c>
      <c r="T864" s="39">
        <v>376.92</v>
      </c>
      <c r="U864" s="39">
        <v>315.6705</v>
      </c>
      <c r="V864" s="40">
        <v>61.249500000000012</v>
      </c>
      <c r="W864" s="41">
        <f>IFERROR(Table1[[#This Row],[DC Capex (Inflated)]]/Table1[[#This Row],[Total capital cost Incl subsidies (Inflated)]],0)</f>
        <v>0.83750000000000002</v>
      </c>
      <c r="X864" s="42">
        <f>IFERROR(Table1[[#This Row],[Rates Loan (Inflated)]]/Table1[[#This Row],[Total capital cost Incl subsidies (Inflated)]],0)</f>
        <v>0.16250000000000003</v>
      </c>
      <c r="Y864" s="43">
        <f>IFERROR(Table1[[#This Row],[Subsidies (Uninflated)]]/Table1[[#This Row],[Total capital cost Incl subsidies (Inflated)]],0)</f>
        <v>0</v>
      </c>
      <c r="Z864" s="10"/>
    </row>
    <row r="865" spans="1:26" ht="23.25" x14ac:dyDescent="0.35">
      <c r="A865" s="32" t="s">
        <v>982</v>
      </c>
      <c r="B865" s="56" t="s">
        <v>983</v>
      </c>
      <c r="C865" s="53" t="s">
        <v>674</v>
      </c>
      <c r="D865" s="65" t="s">
        <v>36</v>
      </c>
      <c r="E865" s="65" t="s">
        <v>20</v>
      </c>
      <c r="F865" s="60" t="s">
        <v>59</v>
      </c>
      <c r="G865" s="70">
        <v>0.6</v>
      </c>
      <c r="H865" s="34">
        <v>2006</v>
      </c>
      <c r="I865" s="33">
        <v>2001</v>
      </c>
      <c r="J865" s="65">
        <v>2031</v>
      </c>
      <c r="K865" s="35">
        <v>30</v>
      </c>
      <c r="L865" s="32">
        <v>0</v>
      </c>
      <c r="M865" s="32">
        <v>0.1</v>
      </c>
      <c r="N865" s="32">
        <v>0.1</v>
      </c>
      <c r="O865" s="32">
        <v>0.8</v>
      </c>
      <c r="P865" s="36">
        <v>0.875</v>
      </c>
      <c r="Q865" s="37">
        <v>0.83750000000000002</v>
      </c>
      <c r="R865" s="38">
        <v>9.0649584000000001</v>
      </c>
      <c r="S865" s="39">
        <v>0</v>
      </c>
      <c r="T865" s="39">
        <v>9.0649584000000001</v>
      </c>
      <c r="U865" s="39">
        <v>7.5919026600000006</v>
      </c>
      <c r="V865" s="40">
        <v>1.4730557399999995</v>
      </c>
      <c r="W865" s="41">
        <f>IFERROR(Table1[[#This Row],[DC Capex (Inflated)]]/Table1[[#This Row],[Total capital cost Incl subsidies (Inflated)]],0)</f>
        <v>0.83750000000000002</v>
      </c>
      <c r="X865" s="42">
        <f>IFERROR(Table1[[#This Row],[Rates Loan (Inflated)]]/Table1[[#This Row],[Total capital cost Incl subsidies (Inflated)]],0)</f>
        <v>0.16249999999999995</v>
      </c>
      <c r="Y865" s="43">
        <f>IFERROR(Table1[[#This Row],[Subsidies (Uninflated)]]/Table1[[#This Row],[Total capital cost Incl subsidies (Inflated)]],0)</f>
        <v>0</v>
      </c>
      <c r="Z865" s="10"/>
    </row>
    <row r="866" spans="1:26" ht="23.25" x14ac:dyDescent="0.35">
      <c r="A866" s="32" t="s">
        <v>971</v>
      </c>
      <c r="B866" s="56" t="s">
        <v>972</v>
      </c>
      <c r="C866" s="53" t="s">
        <v>43</v>
      </c>
      <c r="D866" s="65" t="s">
        <v>36</v>
      </c>
      <c r="E866" s="65" t="s">
        <v>20</v>
      </c>
      <c r="F866" s="60" t="s">
        <v>59</v>
      </c>
      <c r="G866" s="70">
        <v>0.6</v>
      </c>
      <c r="H866" s="34">
        <v>2006</v>
      </c>
      <c r="I866" s="33">
        <v>2003</v>
      </c>
      <c r="J866" s="65">
        <v>2031</v>
      </c>
      <c r="K866" s="35">
        <v>30</v>
      </c>
      <c r="L866" s="32">
        <v>0</v>
      </c>
      <c r="M866" s="32">
        <v>0.1</v>
      </c>
      <c r="N866" s="32">
        <v>0.1</v>
      </c>
      <c r="O866" s="32">
        <v>0.8</v>
      </c>
      <c r="P866" s="36">
        <v>0.875</v>
      </c>
      <c r="Q866" s="37">
        <v>0.83750000000000002</v>
      </c>
      <c r="R866" s="38">
        <v>146.68559999999999</v>
      </c>
      <c r="S866" s="39">
        <v>0</v>
      </c>
      <c r="T866" s="39">
        <v>146.68559999999999</v>
      </c>
      <c r="U866" s="39">
        <v>122.84919000000001</v>
      </c>
      <c r="V866" s="40">
        <v>23.83640999999999</v>
      </c>
      <c r="W866" s="41">
        <f>IFERROR(Table1[[#This Row],[DC Capex (Inflated)]]/Table1[[#This Row],[Total capital cost Incl subsidies (Inflated)]],0)</f>
        <v>0.83750000000000013</v>
      </c>
      <c r="X866" s="42">
        <f>IFERROR(Table1[[#This Row],[Rates Loan (Inflated)]]/Table1[[#This Row],[Total capital cost Incl subsidies (Inflated)]],0)</f>
        <v>0.16249999999999995</v>
      </c>
      <c r="Y866" s="43">
        <f>IFERROR(Table1[[#This Row],[Subsidies (Uninflated)]]/Table1[[#This Row],[Total capital cost Incl subsidies (Inflated)]],0)</f>
        <v>0</v>
      </c>
      <c r="Z866" s="10"/>
    </row>
    <row r="867" spans="1:26" ht="23.25" x14ac:dyDescent="0.35">
      <c r="A867" s="32" t="s">
        <v>737</v>
      </c>
      <c r="B867" s="56" t="s">
        <v>738</v>
      </c>
      <c r="C867" s="53" t="s">
        <v>43</v>
      </c>
      <c r="D867" s="65" t="s">
        <v>36</v>
      </c>
      <c r="E867" s="65" t="s">
        <v>20</v>
      </c>
      <c r="F867" s="60" t="s">
        <v>59</v>
      </c>
      <c r="G867" s="70">
        <v>0.6</v>
      </c>
      <c r="H867" s="34">
        <v>2006</v>
      </c>
      <c r="I867" s="33">
        <v>2002</v>
      </c>
      <c r="J867" s="65">
        <v>2031</v>
      </c>
      <c r="K867" s="35">
        <v>8</v>
      </c>
      <c r="L867" s="32">
        <v>0</v>
      </c>
      <c r="M867" s="32">
        <v>0.1</v>
      </c>
      <c r="N867" s="32">
        <v>0.1</v>
      </c>
      <c r="O867" s="32">
        <v>0.8</v>
      </c>
      <c r="P867" s="36">
        <v>0.875</v>
      </c>
      <c r="Q867" s="37">
        <v>0.83750000000000002</v>
      </c>
      <c r="R867" s="38">
        <v>8.2224503999999996</v>
      </c>
      <c r="S867" s="39">
        <v>0</v>
      </c>
      <c r="T867" s="39">
        <v>8.2224503999999996</v>
      </c>
      <c r="U867" s="39">
        <v>6.8863022100000002</v>
      </c>
      <c r="V867" s="40">
        <v>1.3361481899999998</v>
      </c>
      <c r="W867" s="41">
        <f>IFERROR(Table1[[#This Row],[DC Capex (Inflated)]]/Table1[[#This Row],[Total capital cost Incl subsidies (Inflated)]],0)</f>
        <v>0.83750000000000002</v>
      </c>
      <c r="X867" s="42">
        <f>IFERROR(Table1[[#This Row],[Rates Loan (Inflated)]]/Table1[[#This Row],[Total capital cost Incl subsidies (Inflated)]],0)</f>
        <v>0.16249999999999998</v>
      </c>
      <c r="Y867" s="43">
        <f>IFERROR(Table1[[#This Row],[Subsidies (Uninflated)]]/Table1[[#This Row],[Total capital cost Incl subsidies (Inflated)]],0)</f>
        <v>0</v>
      </c>
      <c r="Z867" s="10"/>
    </row>
    <row r="868" spans="1:26" ht="23.25" x14ac:dyDescent="0.35">
      <c r="A868" s="32" t="s">
        <v>714</v>
      </c>
      <c r="B868" s="56" t="s">
        <v>715</v>
      </c>
      <c r="C868" s="53" t="s">
        <v>43</v>
      </c>
      <c r="D868" s="65" t="s">
        <v>36</v>
      </c>
      <c r="E868" s="65" t="s">
        <v>20</v>
      </c>
      <c r="F868" s="60" t="s">
        <v>59</v>
      </c>
      <c r="G868" s="70">
        <v>0.6</v>
      </c>
      <c r="H868" s="34">
        <v>2006</v>
      </c>
      <c r="I868" s="33">
        <v>2003</v>
      </c>
      <c r="J868" s="65">
        <v>2031</v>
      </c>
      <c r="K868" s="35">
        <v>30</v>
      </c>
      <c r="L868" s="32">
        <v>0</v>
      </c>
      <c r="M868" s="32">
        <v>0.1</v>
      </c>
      <c r="N868" s="32">
        <v>0.1</v>
      </c>
      <c r="O868" s="32">
        <v>0.8</v>
      </c>
      <c r="P868" s="36">
        <v>0.875</v>
      </c>
      <c r="Q868" s="37">
        <v>0.83750000000000002</v>
      </c>
      <c r="R868" s="38">
        <v>590.97069720000002</v>
      </c>
      <c r="S868" s="39">
        <v>0</v>
      </c>
      <c r="T868" s="39">
        <v>590.97069720000002</v>
      </c>
      <c r="U868" s="39">
        <v>494.93795890500007</v>
      </c>
      <c r="V868" s="40">
        <v>96.032738294999959</v>
      </c>
      <c r="W868" s="41">
        <f>IFERROR(Table1[[#This Row],[DC Capex (Inflated)]]/Table1[[#This Row],[Total capital cost Incl subsidies (Inflated)]],0)</f>
        <v>0.83750000000000013</v>
      </c>
      <c r="X868" s="42">
        <f>IFERROR(Table1[[#This Row],[Rates Loan (Inflated)]]/Table1[[#This Row],[Total capital cost Incl subsidies (Inflated)]],0)</f>
        <v>0.16249999999999992</v>
      </c>
      <c r="Y868" s="43">
        <f>IFERROR(Table1[[#This Row],[Subsidies (Uninflated)]]/Table1[[#This Row],[Total capital cost Incl subsidies (Inflated)]],0)</f>
        <v>0</v>
      </c>
      <c r="Z868" s="10"/>
    </row>
    <row r="869" spans="1:26" ht="23.25" x14ac:dyDescent="0.35">
      <c r="A869" s="32" t="s">
        <v>735</v>
      </c>
      <c r="B869" s="56" t="s">
        <v>736</v>
      </c>
      <c r="C869" s="53" t="s">
        <v>43</v>
      </c>
      <c r="D869" s="65" t="s">
        <v>36</v>
      </c>
      <c r="E869" s="65" t="s">
        <v>20</v>
      </c>
      <c r="F869" s="60" t="s">
        <v>59</v>
      </c>
      <c r="G869" s="70">
        <v>1</v>
      </c>
      <c r="H869" s="34">
        <v>2006</v>
      </c>
      <c r="I869" s="33">
        <v>2004</v>
      </c>
      <c r="J869" s="65">
        <v>2031</v>
      </c>
      <c r="K869" s="35">
        <v>30</v>
      </c>
      <c r="L869" s="32">
        <v>0</v>
      </c>
      <c r="M869" s="32">
        <v>0.1</v>
      </c>
      <c r="N869" s="32">
        <v>0</v>
      </c>
      <c r="O869" s="32">
        <v>0.9</v>
      </c>
      <c r="P869" s="36">
        <v>0.875</v>
      </c>
      <c r="Q869" s="37">
        <v>0.88749999999999996</v>
      </c>
      <c r="R869" s="38">
        <v>161</v>
      </c>
      <c r="S869" s="39">
        <v>0</v>
      </c>
      <c r="T869" s="39">
        <v>161</v>
      </c>
      <c r="U869" s="39">
        <v>142.88749999999999</v>
      </c>
      <c r="V869" s="40">
        <v>18.112500000000011</v>
      </c>
      <c r="W869" s="41">
        <f>IFERROR(Table1[[#This Row],[DC Capex (Inflated)]]/Table1[[#This Row],[Total capital cost Incl subsidies (Inflated)]],0)</f>
        <v>0.88749999999999996</v>
      </c>
      <c r="X869" s="42">
        <f>IFERROR(Table1[[#This Row],[Rates Loan (Inflated)]]/Table1[[#This Row],[Total capital cost Incl subsidies (Inflated)]],0)</f>
        <v>0.11250000000000007</v>
      </c>
      <c r="Y869" s="43">
        <f>IFERROR(Table1[[#This Row],[Subsidies (Uninflated)]]/Table1[[#This Row],[Total capital cost Incl subsidies (Inflated)]],0)</f>
        <v>0</v>
      </c>
      <c r="Z869" s="10"/>
    </row>
    <row r="870" spans="1:26" ht="23.25" x14ac:dyDescent="0.35">
      <c r="A870" s="32" t="s">
        <v>1536</v>
      </c>
      <c r="B870" s="56" t="s">
        <v>2403</v>
      </c>
      <c r="C870" s="53"/>
      <c r="D870" s="65" t="s">
        <v>36</v>
      </c>
      <c r="E870" s="65" t="s">
        <v>20</v>
      </c>
      <c r="F870" s="60" t="s">
        <v>59</v>
      </c>
      <c r="G870" s="70">
        <v>1</v>
      </c>
      <c r="H870" s="34">
        <v>2006</v>
      </c>
      <c r="I870" s="33">
        <v>2019</v>
      </c>
      <c r="J870" s="65">
        <v>2031</v>
      </c>
      <c r="K870" s="35">
        <v>30</v>
      </c>
      <c r="L870" s="32">
        <v>0</v>
      </c>
      <c r="M870" s="32">
        <v>0.1</v>
      </c>
      <c r="N870" s="32">
        <v>0.02</v>
      </c>
      <c r="O870" s="32">
        <v>0.88</v>
      </c>
      <c r="P870" s="36">
        <v>0.63</v>
      </c>
      <c r="Q870" s="37">
        <v>0.755</v>
      </c>
      <c r="R870" s="38">
        <v>9372.2960899999998</v>
      </c>
      <c r="S870" s="39">
        <v>0</v>
      </c>
      <c r="T870" s="39">
        <v>9372.2960899999998</v>
      </c>
      <c r="U870" s="39">
        <v>7076.0835479499992</v>
      </c>
      <c r="V870" s="40">
        <v>2296.2125420500001</v>
      </c>
      <c r="W870" s="41">
        <f>IFERROR(Table1[[#This Row],[DC Capex (Inflated)]]/Table1[[#This Row],[Total capital cost Incl subsidies (Inflated)]],0)</f>
        <v>0.75499999999999989</v>
      </c>
      <c r="X870" s="42">
        <f>IFERROR(Table1[[#This Row],[Rates Loan (Inflated)]]/Table1[[#This Row],[Total capital cost Incl subsidies (Inflated)]],0)</f>
        <v>0.24500000000000002</v>
      </c>
      <c r="Y870" s="43">
        <f>IFERROR(Table1[[#This Row],[Subsidies (Uninflated)]]/Table1[[#This Row],[Total capital cost Incl subsidies (Inflated)]],0)</f>
        <v>0</v>
      </c>
      <c r="Z870" s="10"/>
    </row>
    <row r="871" spans="1:26" ht="23.25" x14ac:dyDescent="0.35">
      <c r="A871" s="32" t="s">
        <v>1420</v>
      </c>
      <c r="B871" s="56" t="s">
        <v>2404</v>
      </c>
      <c r="C871" s="53"/>
      <c r="D871" s="65" t="s">
        <v>36</v>
      </c>
      <c r="E871" s="65" t="s">
        <v>20</v>
      </c>
      <c r="F871" s="60" t="s">
        <v>59</v>
      </c>
      <c r="G871" s="70">
        <v>1</v>
      </c>
      <c r="H871" s="34">
        <v>2006</v>
      </c>
      <c r="I871" s="33">
        <v>2020</v>
      </c>
      <c r="J871" s="65">
        <v>2031</v>
      </c>
      <c r="K871" s="35">
        <v>30</v>
      </c>
      <c r="L871" s="32">
        <v>0</v>
      </c>
      <c r="M871" s="32">
        <v>0.30499999999999999</v>
      </c>
      <c r="N871" s="32">
        <v>0.02</v>
      </c>
      <c r="O871" s="32">
        <v>0.67500000000000004</v>
      </c>
      <c r="P871" s="36">
        <v>0.38</v>
      </c>
      <c r="Q871" s="37">
        <v>0.52750000000000008</v>
      </c>
      <c r="R871" s="38">
        <v>1071.29071</v>
      </c>
      <c r="S871" s="39">
        <v>125.13624</v>
      </c>
      <c r="T871" s="39">
        <v>946.15446999999995</v>
      </c>
      <c r="U871" s="39">
        <v>499.09648292500009</v>
      </c>
      <c r="V871" s="40">
        <v>447.05798707499991</v>
      </c>
      <c r="W871" s="41">
        <f>IFERROR(Table1[[#This Row],[DC Capex (Inflated)]]/Table1[[#This Row],[Total capital cost Incl subsidies (Inflated)]],0)</f>
        <v>0.46588332958193962</v>
      </c>
      <c r="X871" s="42">
        <f>IFERROR(Table1[[#This Row],[Rates Loan (Inflated)]]/Table1[[#This Row],[Total capital cost Incl subsidies (Inflated)]],0)</f>
        <v>0.41730781654495996</v>
      </c>
      <c r="Y871" s="43">
        <f>IFERROR(Table1[[#This Row],[Subsidies (Uninflated)]]/Table1[[#This Row],[Total capital cost Incl subsidies (Inflated)]],0)</f>
        <v>0.11680885387310043</v>
      </c>
      <c r="Z871" s="10"/>
    </row>
    <row r="872" spans="1:26" ht="23.25" x14ac:dyDescent="0.35">
      <c r="A872" s="32" t="s">
        <v>1915</v>
      </c>
      <c r="B872" s="56" t="s">
        <v>1914</v>
      </c>
      <c r="C872" s="53" t="s">
        <v>1426</v>
      </c>
      <c r="D872" s="65" t="s">
        <v>36</v>
      </c>
      <c r="E872" s="65" t="s">
        <v>20</v>
      </c>
      <c r="F872" s="60" t="s">
        <v>59</v>
      </c>
      <c r="G872" s="70">
        <v>0.6</v>
      </c>
      <c r="H872" s="34">
        <v>2006</v>
      </c>
      <c r="I872" s="33">
        <v>2021</v>
      </c>
      <c r="J872" s="65">
        <v>2031</v>
      </c>
      <c r="K872" s="35">
        <v>30</v>
      </c>
      <c r="L872" s="32">
        <v>0.02</v>
      </c>
      <c r="M872" s="32">
        <v>0.70500000000000007</v>
      </c>
      <c r="N872" s="32">
        <v>0.1</v>
      </c>
      <c r="O872" s="32">
        <v>0.17499999999999993</v>
      </c>
      <c r="P872" s="36">
        <v>0.125</v>
      </c>
      <c r="Q872" s="37">
        <v>0.14999999999999997</v>
      </c>
      <c r="R872" s="38">
        <v>2808.6940919999997</v>
      </c>
      <c r="S872" s="39">
        <v>0</v>
      </c>
      <c r="T872" s="39">
        <v>2808.6940919999997</v>
      </c>
      <c r="U872" s="39">
        <v>421.30411379999987</v>
      </c>
      <c r="V872" s="40">
        <v>2387.3899781999999</v>
      </c>
      <c r="W872" s="41">
        <f>IFERROR(Table1[[#This Row],[DC Capex (Inflated)]]/Table1[[#This Row],[Total capital cost Incl subsidies (Inflated)]],0)</f>
        <v>0.14999999999999997</v>
      </c>
      <c r="X872" s="42">
        <f>IFERROR(Table1[[#This Row],[Rates Loan (Inflated)]]/Table1[[#This Row],[Total capital cost Incl subsidies (Inflated)]],0)</f>
        <v>0.85</v>
      </c>
      <c r="Y872" s="43">
        <f>IFERROR(Table1[[#This Row],[Subsidies (Uninflated)]]/Table1[[#This Row],[Total capital cost Incl subsidies (Inflated)]],0)</f>
        <v>0</v>
      </c>
      <c r="Z872" s="10"/>
    </row>
    <row r="873" spans="1:26" ht="23.25" x14ac:dyDescent="0.35">
      <c r="A873" s="32" t="s">
        <v>1544</v>
      </c>
      <c r="B873" s="56" t="s">
        <v>1543</v>
      </c>
      <c r="C873" s="53" t="s">
        <v>1490</v>
      </c>
      <c r="D873" s="65" t="s">
        <v>36</v>
      </c>
      <c r="E873" s="65" t="s">
        <v>20</v>
      </c>
      <c r="F873" s="60" t="s">
        <v>59</v>
      </c>
      <c r="G873" s="70">
        <v>0.6</v>
      </c>
      <c r="H873" s="34">
        <v>2006</v>
      </c>
      <c r="I873" s="33">
        <v>2021</v>
      </c>
      <c r="J873" s="65">
        <v>2031</v>
      </c>
      <c r="K873" s="35">
        <v>30</v>
      </c>
      <c r="L873" s="32">
        <v>0</v>
      </c>
      <c r="M873" s="32">
        <v>0.30499999999999999</v>
      </c>
      <c r="N873" s="32">
        <v>0.1</v>
      </c>
      <c r="O873" s="32">
        <v>0.59499999999999997</v>
      </c>
      <c r="P873" s="36">
        <v>0.875</v>
      </c>
      <c r="Q873" s="37">
        <v>0.73499999999999999</v>
      </c>
      <c r="R873" s="38">
        <v>237.93528600000008</v>
      </c>
      <c r="S873" s="39">
        <v>0</v>
      </c>
      <c r="T873" s="39">
        <v>237.93528600000008</v>
      </c>
      <c r="U873" s="39">
        <v>174.88243521000001</v>
      </c>
      <c r="V873" s="40">
        <v>63.052850789999994</v>
      </c>
      <c r="W873" s="41">
        <f>IFERROR(Table1[[#This Row],[DC Capex (Inflated)]]/Table1[[#This Row],[Total capital cost Incl subsidies (Inflated)]],0)</f>
        <v>0.73499999999999976</v>
      </c>
      <c r="X873" s="42">
        <f>IFERROR(Table1[[#This Row],[Rates Loan (Inflated)]]/Table1[[#This Row],[Total capital cost Incl subsidies (Inflated)]],0)</f>
        <v>0.2649999999999999</v>
      </c>
      <c r="Y873" s="43">
        <f>IFERROR(Table1[[#This Row],[Subsidies (Uninflated)]]/Table1[[#This Row],[Total capital cost Incl subsidies (Inflated)]],0)</f>
        <v>0</v>
      </c>
      <c r="Z873" s="10"/>
    </row>
    <row r="874" spans="1:26" ht="23.25" x14ac:dyDescent="0.35">
      <c r="A874" s="32" t="s">
        <v>1541</v>
      </c>
      <c r="B874" s="56" t="s">
        <v>1958</v>
      </c>
      <c r="C874" s="53"/>
      <c r="D874" s="65" t="s">
        <v>36</v>
      </c>
      <c r="E874" s="65" t="s">
        <v>20</v>
      </c>
      <c r="F874" s="60" t="s">
        <v>59</v>
      </c>
      <c r="G874" s="70">
        <v>0.6</v>
      </c>
      <c r="H874" s="34">
        <v>2006</v>
      </c>
      <c r="I874" s="33">
        <v>2019</v>
      </c>
      <c r="J874" s="65">
        <v>2031</v>
      </c>
      <c r="K874" s="35">
        <v>30</v>
      </c>
      <c r="L874" s="32">
        <v>0</v>
      </c>
      <c r="M874" s="32">
        <v>0.30499999999999999</v>
      </c>
      <c r="N874" s="32">
        <v>0.05</v>
      </c>
      <c r="O874" s="32">
        <v>0.64500000000000002</v>
      </c>
      <c r="P874" s="36">
        <v>0.88</v>
      </c>
      <c r="Q874" s="37">
        <v>0.76249999999999996</v>
      </c>
      <c r="R874" s="38">
        <v>12395.150903999998</v>
      </c>
      <c r="S874" s="39">
        <v>4527.5273999999999</v>
      </c>
      <c r="T874" s="39">
        <v>7867.6235040000001</v>
      </c>
      <c r="U874" s="39">
        <v>5999.0629217999995</v>
      </c>
      <c r="V874" s="40">
        <v>1868.5605822000002</v>
      </c>
      <c r="W874" s="41">
        <f>IFERROR(Table1[[#This Row],[DC Capex (Inflated)]]/Table1[[#This Row],[Total capital cost Incl subsidies (Inflated)]],0)</f>
        <v>0.48398466208782193</v>
      </c>
      <c r="X874" s="42">
        <f>IFERROR(Table1[[#This Row],[Rates Loan (Inflated)]]/Table1[[#This Row],[Total capital cost Incl subsidies (Inflated)]],0)</f>
        <v>0.15074932097817406</v>
      </c>
      <c r="Y874" s="43">
        <f>IFERROR(Table1[[#This Row],[Subsidies (Uninflated)]]/Table1[[#This Row],[Total capital cost Incl subsidies (Inflated)]],0)</f>
        <v>0.36526601693400412</v>
      </c>
      <c r="Z874" s="10"/>
    </row>
    <row r="875" spans="1:26" ht="23.25" x14ac:dyDescent="0.35">
      <c r="A875" s="32" t="s">
        <v>1843</v>
      </c>
      <c r="B875" s="56" t="s">
        <v>2449</v>
      </c>
      <c r="C875" s="53"/>
      <c r="D875" s="65" t="s">
        <v>36</v>
      </c>
      <c r="E875" s="65" t="s">
        <v>20</v>
      </c>
      <c r="F875" s="60" t="s">
        <v>59</v>
      </c>
      <c r="G875" s="70">
        <v>0.5</v>
      </c>
      <c r="H875" s="34">
        <v>2006</v>
      </c>
      <c r="I875" s="33">
        <v>2019</v>
      </c>
      <c r="J875" s="65">
        <v>2031</v>
      </c>
      <c r="K875" s="35">
        <v>30</v>
      </c>
      <c r="L875" s="32">
        <v>0</v>
      </c>
      <c r="M875" s="32">
        <v>0.30499999999999999</v>
      </c>
      <c r="N875" s="32">
        <v>0.1</v>
      </c>
      <c r="O875" s="32">
        <v>0.59499999999999997</v>
      </c>
      <c r="P875" s="36">
        <v>0.63</v>
      </c>
      <c r="Q875" s="37">
        <v>0.61250000000000004</v>
      </c>
      <c r="R875" s="38">
        <v>4657.1503849999999</v>
      </c>
      <c r="S875" s="39">
        <v>3490.2575000000002</v>
      </c>
      <c r="T875" s="39">
        <v>1166.892885</v>
      </c>
      <c r="U875" s="39">
        <v>714.72189206249993</v>
      </c>
      <c r="V875" s="40">
        <v>452.17099293749988</v>
      </c>
      <c r="W875" s="41">
        <f>IFERROR(Table1[[#This Row],[DC Capex (Inflated)]]/Table1[[#This Row],[Total capital cost Incl subsidies (Inflated)]],0)</f>
        <v>0.15346764286687298</v>
      </c>
      <c r="X875" s="42">
        <f>IFERROR(Table1[[#This Row],[Rates Loan (Inflated)]]/Table1[[#This Row],[Total capital cost Incl subsidies (Inflated)]],0)</f>
        <v>9.7091774058633895E-2</v>
      </c>
      <c r="Y875" s="43">
        <f>IFERROR(Table1[[#This Row],[Subsidies (Uninflated)]]/Table1[[#This Row],[Total capital cost Incl subsidies (Inflated)]],0)</f>
        <v>0.74944058307449313</v>
      </c>
      <c r="Z875" s="10"/>
    </row>
    <row r="876" spans="1:26" ht="46.5" x14ac:dyDescent="0.35">
      <c r="A876" s="32" t="s">
        <v>1986</v>
      </c>
      <c r="B876" s="56" t="s">
        <v>1485</v>
      </c>
      <c r="C876" s="53" t="s">
        <v>1447</v>
      </c>
      <c r="D876" s="65" t="s">
        <v>36</v>
      </c>
      <c r="E876" s="65" t="s">
        <v>20</v>
      </c>
      <c r="F876" s="60" t="s">
        <v>59</v>
      </c>
      <c r="G876" s="70">
        <v>1</v>
      </c>
      <c r="H876" s="34">
        <v>2006</v>
      </c>
      <c r="I876" s="33">
        <v>2021</v>
      </c>
      <c r="J876" s="65">
        <v>2034</v>
      </c>
      <c r="K876" s="35">
        <v>30</v>
      </c>
      <c r="L876" s="32">
        <v>0</v>
      </c>
      <c r="M876" s="32">
        <v>0.1</v>
      </c>
      <c r="N876" s="32">
        <v>0.02</v>
      </c>
      <c r="O876" s="32">
        <v>0.88</v>
      </c>
      <c r="P876" s="36">
        <v>0.875</v>
      </c>
      <c r="Q876" s="37">
        <v>0.87749999999999995</v>
      </c>
      <c r="R876" s="38">
        <v>276.25877400000002</v>
      </c>
      <c r="S876" s="39">
        <v>0</v>
      </c>
      <c r="T876" s="39">
        <v>276.25877400000002</v>
      </c>
      <c r="U876" s="39">
        <v>242.41707418500002</v>
      </c>
      <c r="V876" s="40">
        <v>33.841699815000013</v>
      </c>
      <c r="W876" s="41">
        <f>IFERROR(Table1[[#This Row],[DC Capex (Inflated)]]/Table1[[#This Row],[Total capital cost Incl subsidies (Inflated)]],0)</f>
        <v>0.87750000000000006</v>
      </c>
      <c r="X876" s="42">
        <f>IFERROR(Table1[[#This Row],[Rates Loan (Inflated)]]/Table1[[#This Row],[Total capital cost Incl subsidies (Inflated)]],0)</f>
        <v>0.12250000000000004</v>
      </c>
      <c r="Y876" s="43">
        <f>IFERROR(Table1[[#This Row],[Subsidies (Uninflated)]]/Table1[[#This Row],[Total capital cost Incl subsidies (Inflated)]],0)</f>
        <v>0</v>
      </c>
      <c r="Z876" s="10"/>
    </row>
    <row r="877" spans="1:26" ht="46.5" x14ac:dyDescent="0.35">
      <c r="A877" s="32" t="s">
        <v>1987</v>
      </c>
      <c r="B877" s="56" t="s">
        <v>1988</v>
      </c>
      <c r="C877" s="53" t="s">
        <v>1447</v>
      </c>
      <c r="D877" s="65" t="s">
        <v>36</v>
      </c>
      <c r="E877" s="65" t="s">
        <v>20</v>
      </c>
      <c r="F877" s="60" t="s">
        <v>59</v>
      </c>
      <c r="G877" s="70">
        <v>1</v>
      </c>
      <c r="H877" s="34">
        <v>2006</v>
      </c>
      <c r="I877" s="33">
        <v>2021</v>
      </c>
      <c r="J877" s="65">
        <v>2034</v>
      </c>
      <c r="K877" s="35">
        <v>30</v>
      </c>
      <c r="L877" s="32">
        <v>0</v>
      </c>
      <c r="M877" s="32">
        <v>0.1</v>
      </c>
      <c r="N877" s="32">
        <v>0.02</v>
      </c>
      <c r="O877" s="32">
        <v>0.88</v>
      </c>
      <c r="P877" s="36">
        <v>0.875</v>
      </c>
      <c r="Q877" s="37">
        <v>0.87749999999999995</v>
      </c>
      <c r="R877" s="38">
        <v>6656.4044260000001</v>
      </c>
      <c r="S877" s="39">
        <v>0</v>
      </c>
      <c r="T877" s="39">
        <v>6656.4044260000001</v>
      </c>
      <c r="U877" s="39">
        <v>5840.9948838149994</v>
      </c>
      <c r="V877" s="40">
        <v>815.40954218500042</v>
      </c>
      <c r="W877" s="41">
        <f>IFERROR(Table1[[#This Row],[DC Capex (Inflated)]]/Table1[[#This Row],[Total capital cost Incl subsidies (Inflated)]],0)</f>
        <v>0.87749999999999995</v>
      </c>
      <c r="X877" s="42">
        <f>IFERROR(Table1[[#This Row],[Rates Loan (Inflated)]]/Table1[[#This Row],[Total capital cost Incl subsidies (Inflated)]],0)</f>
        <v>0.12250000000000007</v>
      </c>
      <c r="Y877" s="43">
        <f>IFERROR(Table1[[#This Row],[Subsidies (Uninflated)]]/Table1[[#This Row],[Total capital cost Incl subsidies (Inflated)]],0)</f>
        <v>0</v>
      </c>
      <c r="Z877" s="10"/>
    </row>
    <row r="878" spans="1:26" ht="23.25" x14ac:dyDescent="0.35">
      <c r="A878" s="32" t="s">
        <v>2163</v>
      </c>
      <c r="B878" s="56" t="s">
        <v>1540</v>
      </c>
      <c r="C878" s="53" t="s">
        <v>1490</v>
      </c>
      <c r="D878" s="65" t="s">
        <v>36</v>
      </c>
      <c r="E878" s="65" t="s">
        <v>20</v>
      </c>
      <c r="F878" s="60" t="s">
        <v>59</v>
      </c>
      <c r="G878" s="70">
        <v>0.6</v>
      </c>
      <c r="H878" s="34">
        <v>2006</v>
      </c>
      <c r="I878" s="33">
        <v>2025</v>
      </c>
      <c r="J878" s="65">
        <v>2034</v>
      </c>
      <c r="K878" s="35">
        <v>30</v>
      </c>
      <c r="L878" s="32">
        <v>0</v>
      </c>
      <c r="M878" s="32">
        <v>0.30499999999999999</v>
      </c>
      <c r="N878" s="32">
        <v>0.1</v>
      </c>
      <c r="O878" s="32">
        <v>0.59500000000000008</v>
      </c>
      <c r="P878" s="36">
        <v>0.63</v>
      </c>
      <c r="Q878" s="37">
        <v>0.61250000000000004</v>
      </c>
      <c r="R878" s="38">
        <v>3101.1120000000001</v>
      </c>
      <c r="S878" s="39">
        <v>0</v>
      </c>
      <c r="T878" s="39">
        <v>3101.1120000000001</v>
      </c>
      <c r="U878" s="39">
        <v>1899.4311000000002</v>
      </c>
      <c r="V878" s="40">
        <v>1201.6809000000001</v>
      </c>
      <c r="W878" s="41">
        <f>IFERROR(Table1[[#This Row],[DC Capex (Inflated)]]/Table1[[#This Row],[Total capital cost Incl subsidies (Inflated)]],0)</f>
        <v>0.61250000000000004</v>
      </c>
      <c r="X878" s="42">
        <f>IFERROR(Table1[[#This Row],[Rates Loan (Inflated)]]/Table1[[#This Row],[Total capital cost Incl subsidies (Inflated)]],0)</f>
        <v>0.38750000000000001</v>
      </c>
      <c r="Y878" s="43">
        <f>IFERROR(Table1[[#This Row],[Subsidies (Uninflated)]]/Table1[[#This Row],[Total capital cost Incl subsidies (Inflated)]],0)</f>
        <v>0</v>
      </c>
      <c r="Z878" s="10"/>
    </row>
    <row r="879" spans="1:26" ht="23.25" x14ac:dyDescent="0.35">
      <c r="A879" s="32" t="s">
        <v>2188</v>
      </c>
      <c r="B879" s="56" t="s">
        <v>1546</v>
      </c>
      <c r="C879" s="53" t="s">
        <v>1490</v>
      </c>
      <c r="D879" s="65" t="s">
        <v>36</v>
      </c>
      <c r="E879" s="65" t="s">
        <v>20</v>
      </c>
      <c r="F879" s="60" t="s">
        <v>59</v>
      </c>
      <c r="G879" s="70">
        <v>0.6</v>
      </c>
      <c r="H879" s="34">
        <v>2006</v>
      </c>
      <c r="I879" s="33">
        <v>2034</v>
      </c>
      <c r="J879" s="65">
        <v>2034</v>
      </c>
      <c r="K879" s="35">
        <v>30</v>
      </c>
      <c r="L879" s="32">
        <v>0</v>
      </c>
      <c r="M879" s="32">
        <v>0.1</v>
      </c>
      <c r="N879" s="32">
        <v>0.02</v>
      </c>
      <c r="O879" s="32">
        <v>0.88</v>
      </c>
      <c r="P879" s="36">
        <v>0.875</v>
      </c>
      <c r="Q879" s="37">
        <v>0.87749999999999995</v>
      </c>
      <c r="R879" s="38">
        <v>330.0791367856915</v>
      </c>
      <c r="S879" s="39">
        <v>0</v>
      </c>
      <c r="T879" s="39">
        <v>330.0791367856915</v>
      </c>
      <c r="U879" s="39">
        <v>289.64444252944429</v>
      </c>
      <c r="V879" s="40">
        <v>40.434694256247212</v>
      </c>
      <c r="W879" s="41">
        <f>IFERROR(Table1[[#This Row],[DC Capex (Inflated)]]/Table1[[#This Row],[Total capital cost Incl subsidies (Inflated)]],0)</f>
        <v>0.87749999999999995</v>
      </c>
      <c r="X879" s="42">
        <f>IFERROR(Table1[[#This Row],[Rates Loan (Inflated)]]/Table1[[#This Row],[Total capital cost Incl subsidies (Inflated)]],0)</f>
        <v>0.12250000000000001</v>
      </c>
      <c r="Y879" s="43">
        <f>IFERROR(Table1[[#This Row],[Subsidies (Uninflated)]]/Table1[[#This Row],[Total capital cost Incl subsidies (Inflated)]],0)</f>
        <v>0</v>
      </c>
      <c r="Z879" s="10"/>
    </row>
    <row r="880" spans="1:26" ht="23.25" x14ac:dyDescent="0.35">
      <c r="A880" s="32" t="s">
        <v>2145</v>
      </c>
      <c r="B880" s="56" t="s">
        <v>2144</v>
      </c>
      <c r="C880" s="53" t="s">
        <v>1426</v>
      </c>
      <c r="D880" s="65" t="s">
        <v>36</v>
      </c>
      <c r="E880" s="65" t="s">
        <v>20</v>
      </c>
      <c r="F880" s="60" t="s">
        <v>59</v>
      </c>
      <c r="G880" s="70">
        <v>0.6</v>
      </c>
      <c r="H880" s="34">
        <v>2006</v>
      </c>
      <c r="I880" s="33">
        <v>2031</v>
      </c>
      <c r="J880" s="65">
        <v>2034</v>
      </c>
      <c r="K880" s="35">
        <v>30</v>
      </c>
      <c r="L880" s="32">
        <v>0.02</v>
      </c>
      <c r="M880" s="32">
        <v>0.1</v>
      </c>
      <c r="N880" s="32">
        <v>0.02</v>
      </c>
      <c r="O880" s="32">
        <v>0.86</v>
      </c>
      <c r="P880" s="36">
        <v>0.875</v>
      </c>
      <c r="Q880" s="37">
        <v>0.86749999999999994</v>
      </c>
      <c r="R880" s="38">
        <v>6375.7474774705079</v>
      </c>
      <c r="S880" s="39">
        <v>0</v>
      </c>
      <c r="T880" s="39">
        <v>6375.7474774705079</v>
      </c>
      <c r="U880" s="39">
        <v>5530.9609367056655</v>
      </c>
      <c r="V880" s="40">
        <v>844.7865407648427</v>
      </c>
      <c r="W880" s="41">
        <f>IFERROR(Table1[[#This Row],[DC Capex (Inflated)]]/Table1[[#This Row],[Total capital cost Incl subsidies (Inflated)]],0)</f>
        <v>0.86749999999999994</v>
      </c>
      <c r="X880" s="42">
        <f>IFERROR(Table1[[#This Row],[Rates Loan (Inflated)]]/Table1[[#This Row],[Total capital cost Incl subsidies (Inflated)]],0)</f>
        <v>0.13250000000000006</v>
      </c>
      <c r="Y880" s="43">
        <f>IFERROR(Table1[[#This Row],[Subsidies (Uninflated)]]/Table1[[#This Row],[Total capital cost Incl subsidies (Inflated)]],0)</f>
        <v>0</v>
      </c>
      <c r="Z880" s="10"/>
    </row>
    <row r="881" spans="1:26" ht="23.25" x14ac:dyDescent="0.35">
      <c r="A881" s="32" t="s">
        <v>2156</v>
      </c>
      <c r="B881" s="56" t="s">
        <v>1475</v>
      </c>
      <c r="C881" s="53" t="s">
        <v>1443</v>
      </c>
      <c r="D881" s="65" t="s">
        <v>36</v>
      </c>
      <c r="E881" s="65" t="s">
        <v>20</v>
      </c>
      <c r="F881" s="60" t="s">
        <v>59</v>
      </c>
      <c r="G881" s="70">
        <v>1</v>
      </c>
      <c r="H881" s="34">
        <v>2006</v>
      </c>
      <c r="I881" s="33">
        <v>2033</v>
      </c>
      <c r="J881" s="65">
        <v>2034</v>
      </c>
      <c r="K881" s="35">
        <v>30</v>
      </c>
      <c r="L881" s="32">
        <v>0.02</v>
      </c>
      <c r="M881" s="32">
        <v>0.1</v>
      </c>
      <c r="N881" s="32">
        <v>0.05</v>
      </c>
      <c r="O881" s="32">
        <v>0.83</v>
      </c>
      <c r="P881" s="36">
        <v>0.38</v>
      </c>
      <c r="Q881" s="37">
        <v>0.60499999999999998</v>
      </c>
      <c r="R881" s="38">
        <v>3351.7995228686555</v>
      </c>
      <c r="S881" s="39">
        <v>0</v>
      </c>
      <c r="T881" s="39">
        <v>3351.7995228686555</v>
      </c>
      <c r="U881" s="39">
        <v>2027.8387113355366</v>
      </c>
      <c r="V881" s="40">
        <v>1323.9608115331189</v>
      </c>
      <c r="W881" s="41">
        <f>IFERROR(Table1[[#This Row],[DC Capex (Inflated)]]/Table1[[#This Row],[Total capital cost Incl subsidies (Inflated)]],0)</f>
        <v>0.60499999999999998</v>
      </c>
      <c r="X881" s="42">
        <f>IFERROR(Table1[[#This Row],[Rates Loan (Inflated)]]/Table1[[#This Row],[Total capital cost Incl subsidies (Inflated)]],0)</f>
        <v>0.39500000000000002</v>
      </c>
      <c r="Y881" s="43">
        <f>IFERROR(Table1[[#This Row],[Subsidies (Uninflated)]]/Table1[[#This Row],[Total capital cost Incl subsidies (Inflated)]],0)</f>
        <v>0</v>
      </c>
      <c r="Z881" s="10"/>
    </row>
    <row r="882" spans="1:26" ht="23.25" x14ac:dyDescent="0.35">
      <c r="A882" s="32" t="s">
        <v>2183</v>
      </c>
      <c r="B882" s="56" t="s">
        <v>1477</v>
      </c>
      <c r="C882" s="53" t="s">
        <v>1443</v>
      </c>
      <c r="D882" s="65" t="s">
        <v>36</v>
      </c>
      <c r="E882" s="65" t="s">
        <v>20</v>
      </c>
      <c r="F882" s="60" t="s">
        <v>59</v>
      </c>
      <c r="G882" s="70">
        <v>1</v>
      </c>
      <c r="H882" s="34">
        <v>2006</v>
      </c>
      <c r="I882" s="33">
        <v>2033</v>
      </c>
      <c r="J882" s="65">
        <v>2034</v>
      </c>
      <c r="K882" s="35">
        <v>30</v>
      </c>
      <c r="L882" s="32">
        <v>0.02</v>
      </c>
      <c r="M882" s="32">
        <v>0.1</v>
      </c>
      <c r="N882" s="32">
        <v>0.05</v>
      </c>
      <c r="O882" s="32">
        <v>0.83</v>
      </c>
      <c r="P882" s="36">
        <v>0.38</v>
      </c>
      <c r="Q882" s="37">
        <v>0.60499999999999998</v>
      </c>
      <c r="R882" s="38">
        <v>990.21024223190193</v>
      </c>
      <c r="S882" s="39">
        <v>0</v>
      </c>
      <c r="T882" s="39">
        <v>990.21024223190193</v>
      </c>
      <c r="U882" s="39">
        <v>599.07719655030064</v>
      </c>
      <c r="V882" s="40">
        <v>391.13304568160129</v>
      </c>
      <c r="W882" s="41">
        <f>IFERROR(Table1[[#This Row],[DC Capex (Inflated)]]/Table1[[#This Row],[Total capital cost Incl subsidies (Inflated)]],0)</f>
        <v>0.60499999999999998</v>
      </c>
      <c r="X882" s="42">
        <f>IFERROR(Table1[[#This Row],[Rates Loan (Inflated)]]/Table1[[#This Row],[Total capital cost Incl subsidies (Inflated)]],0)</f>
        <v>0.39500000000000002</v>
      </c>
      <c r="Y882" s="43">
        <f>IFERROR(Table1[[#This Row],[Subsidies (Uninflated)]]/Table1[[#This Row],[Total capital cost Incl subsidies (Inflated)]],0)</f>
        <v>0</v>
      </c>
      <c r="Z882" s="10"/>
    </row>
    <row r="883" spans="1:26" ht="23.25" x14ac:dyDescent="0.35">
      <c r="A883" s="32" t="s">
        <v>2180</v>
      </c>
      <c r="B883" s="56" t="s">
        <v>1478</v>
      </c>
      <c r="C883" s="53" t="s">
        <v>1443</v>
      </c>
      <c r="D883" s="65" t="s">
        <v>36</v>
      </c>
      <c r="E883" s="65" t="s">
        <v>20</v>
      </c>
      <c r="F883" s="60" t="s">
        <v>59</v>
      </c>
      <c r="G883" s="70">
        <v>1</v>
      </c>
      <c r="H883" s="34">
        <v>2006</v>
      </c>
      <c r="I883" s="33">
        <v>2032</v>
      </c>
      <c r="J883" s="65">
        <v>2034</v>
      </c>
      <c r="K883" s="35">
        <v>30</v>
      </c>
      <c r="L883" s="32">
        <v>0.02</v>
      </c>
      <c r="M883" s="32">
        <v>0.1</v>
      </c>
      <c r="N883" s="32">
        <v>0.05</v>
      </c>
      <c r="O883" s="32">
        <v>0.83</v>
      </c>
      <c r="P883" s="36">
        <v>0.38</v>
      </c>
      <c r="Q883" s="37">
        <v>0.60499999999999998</v>
      </c>
      <c r="R883" s="38">
        <v>1888.4098349769072</v>
      </c>
      <c r="S883" s="39">
        <v>0</v>
      </c>
      <c r="T883" s="39">
        <v>1888.4098349769072</v>
      </c>
      <c r="U883" s="39">
        <v>1142.4879501610287</v>
      </c>
      <c r="V883" s="40">
        <v>745.92188481587846</v>
      </c>
      <c r="W883" s="41">
        <f>IFERROR(Table1[[#This Row],[DC Capex (Inflated)]]/Table1[[#This Row],[Total capital cost Incl subsidies (Inflated)]],0)</f>
        <v>0.60499999999999998</v>
      </c>
      <c r="X883" s="42">
        <f>IFERROR(Table1[[#This Row],[Rates Loan (Inflated)]]/Table1[[#This Row],[Total capital cost Incl subsidies (Inflated)]],0)</f>
        <v>0.39500000000000007</v>
      </c>
      <c r="Y883" s="43">
        <f>IFERROR(Table1[[#This Row],[Subsidies (Uninflated)]]/Table1[[#This Row],[Total capital cost Incl subsidies (Inflated)]],0)</f>
        <v>0</v>
      </c>
      <c r="Z883" s="10"/>
    </row>
    <row r="884" spans="1:26" ht="23.25" x14ac:dyDescent="0.35">
      <c r="A884" s="32" t="s">
        <v>2237</v>
      </c>
      <c r="B884" s="56" t="s">
        <v>1479</v>
      </c>
      <c r="C884" s="53" t="s">
        <v>1443</v>
      </c>
      <c r="D884" s="65" t="s">
        <v>36</v>
      </c>
      <c r="E884" s="65" t="s">
        <v>20</v>
      </c>
      <c r="F884" s="60" t="s">
        <v>59</v>
      </c>
      <c r="G884" s="70">
        <v>1</v>
      </c>
      <c r="H884" s="34">
        <v>2006</v>
      </c>
      <c r="I884" s="33">
        <v>2032</v>
      </c>
      <c r="J884" s="65">
        <v>2034</v>
      </c>
      <c r="K884" s="35">
        <v>30</v>
      </c>
      <c r="L884" s="32">
        <v>0.02</v>
      </c>
      <c r="M884" s="32">
        <v>0.1</v>
      </c>
      <c r="N884" s="32">
        <v>0.05</v>
      </c>
      <c r="O884" s="32">
        <v>0.83</v>
      </c>
      <c r="P884" s="36">
        <v>0.38</v>
      </c>
      <c r="Q884" s="37">
        <v>0.60499999999999998</v>
      </c>
      <c r="R884" s="38">
        <v>1884.5509496232553</v>
      </c>
      <c r="S884" s="39">
        <v>0</v>
      </c>
      <c r="T884" s="39">
        <v>1884.5509496232553</v>
      </c>
      <c r="U884" s="39">
        <v>1140.1533245220694</v>
      </c>
      <c r="V884" s="40">
        <v>744.39762510118589</v>
      </c>
      <c r="W884" s="41">
        <f>IFERROR(Table1[[#This Row],[DC Capex (Inflated)]]/Table1[[#This Row],[Total capital cost Incl subsidies (Inflated)]],0)</f>
        <v>0.60499999999999998</v>
      </c>
      <c r="X884" s="42">
        <f>IFERROR(Table1[[#This Row],[Rates Loan (Inflated)]]/Table1[[#This Row],[Total capital cost Incl subsidies (Inflated)]],0)</f>
        <v>0.39500000000000002</v>
      </c>
      <c r="Y884" s="43">
        <f>IFERROR(Table1[[#This Row],[Subsidies (Uninflated)]]/Table1[[#This Row],[Total capital cost Incl subsidies (Inflated)]],0)</f>
        <v>0</v>
      </c>
      <c r="Z884" s="10"/>
    </row>
    <row r="885" spans="1:26" ht="23.25" x14ac:dyDescent="0.35">
      <c r="A885" s="32" t="s">
        <v>2196</v>
      </c>
      <c r="B885" s="56" t="s">
        <v>1482</v>
      </c>
      <c r="C885" s="53" t="s">
        <v>1443</v>
      </c>
      <c r="D885" s="65" t="s">
        <v>36</v>
      </c>
      <c r="E885" s="65" t="s">
        <v>20</v>
      </c>
      <c r="F885" s="60" t="s">
        <v>59</v>
      </c>
      <c r="G885" s="70">
        <v>1</v>
      </c>
      <c r="H885" s="34">
        <v>2006</v>
      </c>
      <c r="I885" s="33">
        <v>2032</v>
      </c>
      <c r="J885" s="65">
        <v>2034</v>
      </c>
      <c r="K885" s="35">
        <v>30</v>
      </c>
      <c r="L885" s="32">
        <v>0.02</v>
      </c>
      <c r="M885" s="32">
        <v>0.1</v>
      </c>
      <c r="N885" s="32">
        <v>0.05</v>
      </c>
      <c r="O885" s="32">
        <v>0.83</v>
      </c>
      <c r="P885" s="36">
        <v>0.38</v>
      </c>
      <c r="Q885" s="37">
        <v>0.60499999999999998</v>
      </c>
      <c r="R885" s="38">
        <v>3945.1652037446993</v>
      </c>
      <c r="S885" s="39">
        <v>0</v>
      </c>
      <c r="T885" s="39">
        <v>3945.1652037446993</v>
      </c>
      <c r="U885" s="39">
        <v>2386.8249482655433</v>
      </c>
      <c r="V885" s="40">
        <v>1558.3402554791562</v>
      </c>
      <c r="W885" s="41">
        <f>IFERROR(Table1[[#This Row],[DC Capex (Inflated)]]/Table1[[#This Row],[Total capital cost Incl subsidies (Inflated)]],0)</f>
        <v>0.60500000000000009</v>
      </c>
      <c r="X885" s="42">
        <f>IFERROR(Table1[[#This Row],[Rates Loan (Inflated)]]/Table1[[#This Row],[Total capital cost Incl subsidies (Inflated)]],0)</f>
        <v>0.39500000000000002</v>
      </c>
      <c r="Y885" s="43">
        <f>IFERROR(Table1[[#This Row],[Subsidies (Uninflated)]]/Table1[[#This Row],[Total capital cost Incl subsidies (Inflated)]],0)</f>
        <v>0</v>
      </c>
      <c r="Z885" s="10"/>
    </row>
    <row r="886" spans="1:26" ht="23.25" x14ac:dyDescent="0.35">
      <c r="A886" s="32" t="s">
        <v>2131</v>
      </c>
      <c r="B886" s="56" t="s">
        <v>1483</v>
      </c>
      <c r="C886" s="53" t="s">
        <v>1443</v>
      </c>
      <c r="D886" s="65" t="s">
        <v>36</v>
      </c>
      <c r="E886" s="65" t="s">
        <v>20</v>
      </c>
      <c r="F886" s="60" t="s">
        <v>59</v>
      </c>
      <c r="G886" s="70">
        <v>1</v>
      </c>
      <c r="H886" s="34">
        <v>2006</v>
      </c>
      <c r="I886" s="33">
        <v>2032</v>
      </c>
      <c r="J886" s="65">
        <v>2034</v>
      </c>
      <c r="K886" s="35">
        <v>30</v>
      </c>
      <c r="L886" s="32">
        <v>0.02</v>
      </c>
      <c r="M886" s="32">
        <v>0.1</v>
      </c>
      <c r="N886" s="32">
        <v>0.05</v>
      </c>
      <c r="O886" s="32">
        <v>0.83</v>
      </c>
      <c r="P886" s="36">
        <v>0.38</v>
      </c>
      <c r="Q886" s="37">
        <v>0.60499999999999998</v>
      </c>
      <c r="R886" s="38">
        <v>3339.6079252278423</v>
      </c>
      <c r="S886" s="39">
        <v>0</v>
      </c>
      <c r="T886" s="39">
        <v>3339.6079252278423</v>
      </c>
      <c r="U886" s="39">
        <v>2020.4627947628446</v>
      </c>
      <c r="V886" s="40">
        <v>1319.1451304649977</v>
      </c>
      <c r="W886" s="41">
        <f>IFERROR(Table1[[#This Row],[DC Capex (Inflated)]]/Table1[[#This Row],[Total capital cost Incl subsidies (Inflated)]],0)</f>
        <v>0.60499999999999998</v>
      </c>
      <c r="X886" s="42">
        <f>IFERROR(Table1[[#This Row],[Rates Loan (Inflated)]]/Table1[[#This Row],[Total capital cost Incl subsidies (Inflated)]],0)</f>
        <v>0.39500000000000002</v>
      </c>
      <c r="Y886" s="43">
        <f>IFERROR(Table1[[#This Row],[Subsidies (Uninflated)]]/Table1[[#This Row],[Total capital cost Incl subsidies (Inflated)]],0)</f>
        <v>0</v>
      </c>
      <c r="Z886" s="10"/>
    </row>
    <row r="887" spans="1:26" ht="23.25" x14ac:dyDescent="0.35">
      <c r="A887" s="32" t="s">
        <v>2176</v>
      </c>
      <c r="B887" s="56" t="s">
        <v>1535</v>
      </c>
      <c r="C887" s="53" t="s">
        <v>1443</v>
      </c>
      <c r="D887" s="65" t="s">
        <v>36</v>
      </c>
      <c r="E887" s="65" t="s">
        <v>20</v>
      </c>
      <c r="F887" s="60" t="s">
        <v>59</v>
      </c>
      <c r="G887" s="70">
        <v>1</v>
      </c>
      <c r="H887" s="34">
        <v>2006</v>
      </c>
      <c r="I887" s="33">
        <v>2030</v>
      </c>
      <c r="J887" s="65">
        <v>2034</v>
      </c>
      <c r="K887" s="35">
        <v>30</v>
      </c>
      <c r="L887" s="32">
        <v>0.02</v>
      </c>
      <c r="M887" s="32">
        <v>0.1</v>
      </c>
      <c r="N887" s="32">
        <v>0.05</v>
      </c>
      <c r="O887" s="32">
        <v>0.83</v>
      </c>
      <c r="P887" s="36">
        <v>0.38</v>
      </c>
      <c r="Q887" s="37">
        <v>0.60499999999999998</v>
      </c>
      <c r="R887" s="38">
        <v>5732.8689703881619</v>
      </c>
      <c r="S887" s="39">
        <v>0</v>
      </c>
      <c r="T887" s="39">
        <v>5732.8689703881619</v>
      </c>
      <c r="U887" s="39">
        <v>3468.3857270848371</v>
      </c>
      <c r="V887" s="40">
        <v>2264.4832433033243</v>
      </c>
      <c r="W887" s="41">
        <f>IFERROR(Table1[[#This Row],[DC Capex (Inflated)]]/Table1[[#This Row],[Total capital cost Incl subsidies (Inflated)]],0)</f>
        <v>0.60499999999999987</v>
      </c>
      <c r="X887" s="42">
        <f>IFERROR(Table1[[#This Row],[Rates Loan (Inflated)]]/Table1[[#This Row],[Total capital cost Incl subsidies (Inflated)]],0)</f>
        <v>0.39500000000000007</v>
      </c>
      <c r="Y887" s="43">
        <f>IFERROR(Table1[[#This Row],[Subsidies (Uninflated)]]/Table1[[#This Row],[Total capital cost Incl subsidies (Inflated)]],0)</f>
        <v>0</v>
      </c>
      <c r="Z887" s="10"/>
    </row>
    <row r="888" spans="1:26" ht="46.5" x14ac:dyDescent="0.35">
      <c r="A888" s="32" t="s">
        <v>2303</v>
      </c>
      <c r="B888" s="56" t="s">
        <v>1486</v>
      </c>
      <c r="C888" s="53" t="s">
        <v>1447</v>
      </c>
      <c r="D888" s="65" t="s">
        <v>36</v>
      </c>
      <c r="E888" s="65" t="s">
        <v>20</v>
      </c>
      <c r="F888" s="60" t="s">
        <v>59</v>
      </c>
      <c r="G888" s="70">
        <v>1</v>
      </c>
      <c r="H888" s="34">
        <v>2006</v>
      </c>
      <c r="I888" s="33">
        <v>2027</v>
      </c>
      <c r="J888" s="65">
        <v>2034</v>
      </c>
      <c r="K888" s="35">
        <v>30</v>
      </c>
      <c r="L888" s="32">
        <v>0</v>
      </c>
      <c r="M888" s="32">
        <v>0.1</v>
      </c>
      <c r="N888" s="32">
        <v>0.02</v>
      </c>
      <c r="O888" s="32">
        <v>0.88</v>
      </c>
      <c r="P888" s="36">
        <v>0.875</v>
      </c>
      <c r="Q888" s="37">
        <v>0.87749999999999995</v>
      </c>
      <c r="R888" s="38">
        <v>466.54695360000005</v>
      </c>
      <c r="S888" s="39">
        <v>0</v>
      </c>
      <c r="T888" s="39">
        <v>466.54695360000005</v>
      </c>
      <c r="U888" s="39">
        <v>409.394951784</v>
      </c>
      <c r="V888" s="40">
        <v>57.152001816000052</v>
      </c>
      <c r="W888" s="41">
        <f>IFERROR(Table1[[#This Row],[DC Capex (Inflated)]]/Table1[[#This Row],[Total capital cost Incl subsidies (Inflated)]],0)</f>
        <v>0.87749999999999995</v>
      </c>
      <c r="X888" s="42">
        <f>IFERROR(Table1[[#This Row],[Rates Loan (Inflated)]]/Table1[[#This Row],[Total capital cost Incl subsidies (Inflated)]],0)</f>
        <v>0.12250000000000009</v>
      </c>
      <c r="Y888" s="43">
        <f>IFERROR(Table1[[#This Row],[Subsidies (Uninflated)]]/Table1[[#This Row],[Total capital cost Incl subsidies (Inflated)]],0)</f>
        <v>0</v>
      </c>
      <c r="Z888" s="10"/>
    </row>
    <row r="889" spans="1:26" ht="46.5" x14ac:dyDescent="0.35">
      <c r="A889" s="32" t="s">
        <v>2315</v>
      </c>
      <c r="B889" s="56" t="s">
        <v>1487</v>
      </c>
      <c r="C889" s="53" t="s">
        <v>1447</v>
      </c>
      <c r="D889" s="65" t="s">
        <v>36</v>
      </c>
      <c r="E889" s="65" t="s">
        <v>20</v>
      </c>
      <c r="F889" s="60" t="s">
        <v>59</v>
      </c>
      <c r="G889" s="70">
        <v>1</v>
      </c>
      <c r="H889" s="34">
        <v>2006</v>
      </c>
      <c r="I889" s="33">
        <v>2027</v>
      </c>
      <c r="J889" s="65">
        <v>2034</v>
      </c>
      <c r="K889" s="35">
        <v>30</v>
      </c>
      <c r="L889" s="32">
        <v>0</v>
      </c>
      <c r="M889" s="32">
        <v>0.1</v>
      </c>
      <c r="N889" s="32">
        <v>0.02</v>
      </c>
      <c r="O889" s="32">
        <v>0.88</v>
      </c>
      <c r="P889" s="36">
        <v>0.875</v>
      </c>
      <c r="Q889" s="37">
        <v>0.87749999999999995</v>
      </c>
      <c r="R889" s="38">
        <v>310.12450560000002</v>
      </c>
      <c r="S889" s="39">
        <v>0</v>
      </c>
      <c r="T889" s="39">
        <v>310.12450560000002</v>
      </c>
      <c r="U889" s="39">
        <v>272.13425366400003</v>
      </c>
      <c r="V889" s="40">
        <v>37.990251935999993</v>
      </c>
      <c r="W889" s="41">
        <f>IFERROR(Table1[[#This Row],[DC Capex (Inflated)]]/Table1[[#This Row],[Total capital cost Incl subsidies (Inflated)]],0)</f>
        <v>0.87750000000000006</v>
      </c>
      <c r="X889" s="42">
        <f>IFERROR(Table1[[#This Row],[Rates Loan (Inflated)]]/Table1[[#This Row],[Total capital cost Incl subsidies (Inflated)]],0)</f>
        <v>0.12249999999999997</v>
      </c>
      <c r="Y889" s="43">
        <f>IFERROR(Table1[[#This Row],[Subsidies (Uninflated)]]/Table1[[#This Row],[Total capital cost Incl subsidies (Inflated)]],0)</f>
        <v>0</v>
      </c>
      <c r="Z889" s="10"/>
    </row>
    <row r="890" spans="1:26" ht="46.5" x14ac:dyDescent="0.35">
      <c r="A890" s="32" t="s">
        <v>2334</v>
      </c>
      <c r="B890" s="56" t="s">
        <v>1488</v>
      </c>
      <c r="C890" s="53" t="s">
        <v>1447</v>
      </c>
      <c r="D890" s="65" t="s">
        <v>36</v>
      </c>
      <c r="E890" s="65" t="s">
        <v>20</v>
      </c>
      <c r="F890" s="60" t="s">
        <v>59</v>
      </c>
      <c r="G890" s="70">
        <v>1</v>
      </c>
      <c r="H890" s="34">
        <v>2006</v>
      </c>
      <c r="I890" s="33">
        <v>2027</v>
      </c>
      <c r="J890" s="65">
        <v>2034</v>
      </c>
      <c r="K890" s="35">
        <v>30</v>
      </c>
      <c r="L890" s="32">
        <v>0</v>
      </c>
      <c r="M890" s="32">
        <v>0.1</v>
      </c>
      <c r="N890" s="32">
        <v>0.02</v>
      </c>
      <c r="O890" s="32">
        <v>0.88</v>
      </c>
      <c r="P890" s="36">
        <v>0.875</v>
      </c>
      <c r="Q890" s="37">
        <v>0.87749999999999995</v>
      </c>
      <c r="R890" s="38">
        <v>184.98654719999999</v>
      </c>
      <c r="S890" s="39">
        <v>0</v>
      </c>
      <c r="T890" s="39">
        <v>184.98654719999999</v>
      </c>
      <c r="U890" s="39">
        <v>162.32569516799998</v>
      </c>
      <c r="V890" s="40">
        <v>22.660852032000008</v>
      </c>
      <c r="W890" s="41">
        <f>IFERROR(Table1[[#This Row],[DC Capex (Inflated)]]/Table1[[#This Row],[Total capital cost Incl subsidies (Inflated)]],0)</f>
        <v>0.87749999999999995</v>
      </c>
      <c r="X890" s="42">
        <f>IFERROR(Table1[[#This Row],[Rates Loan (Inflated)]]/Table1[[#This Row],[Total capital cost Incl subsidies (Inflated)]],0)</f>
        <v>0.12250000000000005</v>
      </c>
      <c r="Y890" s="43">
        <f>IFERROR(Table1[[#This Row],[Subsidies (Uninflated)]]/Table1[[#This Row],[Total capital cost Incl subsidies (Inflated)]],0)</f>
        <v>0</v>
      </c>
      <c r="Z890" s="10"/>
    </row>
    <row r="891" spans="1:26" ht="23.25" x14ac:dyDescent="0.35">
      <c r="A891" s="32" t="s">
        <v>1547</v>
      </c>
      <c r="B891" s="56" t="s">
        <v>2537</v>
      </c>
      <c r="C891" s="53"/>
      <c r="D891" s="65" t="s">
        <v>36</v>
      </c>
      <c r="E891" s="65" t="s">
        <v>20</v>
      </c>
      <c r="F891" s="60" t="s">
        <v>59</v>
      </c>
      <c r="G891" s="70">
        <v>0.6</v>
      </c>
      <c r="H891" s="34">
        <v>2006</v>
      </c>
      <c r="I891" s="33">
        <v>2019</v>
      </c>
      <c r="J891" s="65">
        <v>2031</v>
      </c>
      <c r="K891" s="35">
        <v>30</v>
      </c>
      <c r="L891" s="32">
        <v>0</v>
      </c>
      <c r="M891" s="32">
        <v>0.30499999999999999</v>
      </c>
      <c r="N891" s="32">
        <v>0.05</v>
      </c>
      <c r="O891" s="32">
        <v>0.64500000000000002</v>
      </c>
      <c r="P891" s="36">
        <v>0.88</v>
      </c>
      <c r="Q891" s="37">
        <v>0.76249999999999996</v>
      </c>
      <c r="R891" s="38">
        <v>914.63340000000005</v>
      </c>
      <c r="S891" s="39">
        <v>0</v>
      </c>
      <c r="T891" s="39">
        <v>914.63340000000005</v>
      </c>
      <c r="U891" s="39">
        <v>697.40796749999981</v>
      </c>
      <c r="V891" s="40">
        <v>217.22543250000007</v>
      </c>
      <c r="W891" s="41">
        <f>IFERROR(Table1[[#This Row],[DC Capex (Inflated)]]/Table1[[#This Row],[Total capital cost Incl subsidies (Inflated)]],0)</f>
        <v>0.76249999999999973</v>
      </c>
      <c r="X891" s="42">
        <f>IFERROR(Table1[[#This Row],[Rates Loan (Inflated)]]/Table1[[#This Row],[Total capital cost Incl subsidies (Inflated)]],0)</f>
        <v>0.23750000000000007</v>
      </c>
      <c r="Y891" s="43">
        <f>IFERROR(Table1[[#This Row],[Subsidies (Uninflated)]]/Table1[[#This Row],[Total capital cost Incl subsidies (Inflated)]],0)</f>
        <v>0</v>
      </c>
      <c r="Z891" s="10"/>
    </row>
    <row r="892" spans="1:26" ht="23.25" x14ac:dyDescent="0.35">
      <c r="A892" s="32" t="s">
        <v>1474</v>
      </c>
      <c r="B892" s="56" t="s">
        <v>2538</v>
      </c>
      <c r="C892" s="53"/>
      <c r="D892" s="65" t="s">
        <v>36</v>
      </c>
      <c r="E892" s="65" t="s">
        <v>20</v>
      </c>
      <c r="F892" s="60" t="s">
        <v>59</v>
      </c>
      <c r="G892" s="70">
        <v>0.6</v>
      </c>
      <c r="H892" s="34">
        <v>2006</v>
      </c>
      <c r="I892" s="33">
        <v>2020</v>
      </c>
      <c r="J892" s="65">
        <v>2031</v>
      </c>
      <c r="K892" s="35">
        <v>30</v>
      </c>
      <c r="L892" s="32">
        <v>0</v>
      </c>
      <c r="M892" s="32">
        <v>0.1</v>
      </c>
      <c r="N892" s="32">
        <v>0.05</v>
      </c>
      <c r="O892" s="32">
        <v>0.85</v>
      </c>
      <c r="P892" s="36">
        <v>0.63</v>
      </c>
      <c r="Q892" s="37">
        <v>0.74</v>
      </c>
      <c r="R892" s="38">
        <v>0.23774999999999999</v>
      </c>
      <c r="S892" s="39">
        <v>0</v>
      </c>
      <c r="T892" s="39">
        <v>0.23774999999999999</v>
      </c>
      <c r="U892" s="39">
        <v>0.17593499999999998</v>
      </c>
      <c r="V892" s="40">
        <v>6.1815000000000009E-2</v>
      </c>
      <c r="W892" s="41">
        <f>IFERROR(Table1[[#This Row],[DC Capex (Inflated)]]/Table1[[#This Row],[Total capital cost Incl subsidies (Inflated)]],0)</f>
        <v>0.74</v>
      </c>
      <c r="X892" s="42">
        <f>IFERROR(Table1[[#This Row],[Rates Loan (Inflated)]]/Table1[[#This Row],[Total capital cost Incl subsidies (Inflated)]],0)</f>
        <v>0.26000000000000006</v>
      </c>
      <c r="Y892" s="43">
        <f>IFERROR(Table1[[#This Row],[Subsidies (Uninflated)]]/Table1[[#This Row],[Total capital cost Incl subsidies (Inflated)]],0)</f>
        <v>0</v>
      </c>
      <c r="Z892" s="10"/>
    </row>
    <row r="893" spans="1:26" ht="46.5" x14ac:dyDescent="0.35">
      <c r="A893" s="32" t="s">
        <v>1481</v>
      </c>
      <c r="B893" s="56" t="s">
        <v>2539</v>
      </c>
      <c r="C893" s="53"/>
      <c r="D893" s="65" t="s">
        <v>36</v>
      </c>
      <c r="E893" s="65" t="s">
        <v>20</v>
      </c>
      <c r="F893" s="60" t="s">
        <v>59</v>
      </c>
      <c r="G893" s="70">
        <v>0.6</v>
      </c>
      <c r="H893" s="34">
        <v>2006</v>
      </c>
      <c r="I893" s="33">
        <v>2019</v>
      </c>
      <c r="J893" s="65">
        <v>2031</v>
      </c>
      <c r="K893" s="35">
        <v>30</v>
      </c>
      <c r="L893" s="32">
        <v>0</v>
      </c>
      <c r="M893" s="32">
        <v>0.30499999999999999</v>
      </c>
      <c r="N893" s="32">
        <v>0.05</v>
      </c>
      <c r="O893" s="32">
        <v>0.64500000000000002</v>
      </c>
      <c r="P893" s="36">
        <v>0.88</v>
      </c>
      <c r="Q893" s="37">
        <v>0.76249999999999996</v>
      </c>
      <c r="R893" s="38">
        <v>57.483515999999995</v>
      </c>
      <c r="S893" s="39">
        <v>0</v>
      </c>
      <c r="T893" s="39">
        <v>57.483515999999995</v>
      </c>
      <c r="U893" s="39">
        <v>43.83118094999999</v>
      </c>
      <c r="V893" s="40">
        <v>13.652335050000001</v>
      </c>
      <c r="W893" s="41">
        <f>IFERROR(Table1[[#This Row],[DC Capex (Inflated)]]/Table1[[#This Row],[Total capital cost Incl subsidies (Inflated)]],0)</f>
        <v>0.76249999999999984</v>
      </c>
      <c r="X893" s="42">
        <f>IFERROR(Table1[[#This Row],[Rates Loan (Inflated)]]/Table1[[#This Row],[Total capital cost Incl subsidies (Inflated)]],0)</f>
        <v>0.23750000000000004</v>
      </c>
      <c r="Y893" s="43">
        <f>IFERROR(Table1[[#This Row],[Subsidies (Uninflated)]]/Table1[[#This Row],[Total capital cost Incl subsidies (Inflated)]],0)</f>
        <v>0</v>
      </c>
      <c r="Z893" s="10"/>
    </row>
    <row r="894" spans="1:26" ht="23.25" x14ac:dyDescent="0.35">
      <c r="A894" s="32" t="s">
        <v>1538</v>
      </c>
      <c r="B894" s="56" t="s">
        <v>2540</v>
      </c>
      <c r="C894" s="53"/>
      <c r="D894" s="65" t="s">
        <v>36</v>
      </c>
      <c r="E894" s="65" t="s">
        <v>20</v>
      </c>
      <c r="F894" s="60" t="s">
        <v>59</v>
      </c>
      <c r="G894" s="70">
        <v>0.6</v>
      </c>
      <c r="H894" s="34">
        <v>2006</v>
      </c>
      <c r="I894" s="33">
        <v>2019</v>
      </c>
      <c r="J894" s="65">
        <v>2031</v>
      </c>
      <c r="K894" s="35">
        <v>30</v>
      </c>
      <c r="L894" s="32">
        <v>0</v>
      </c>
      <c r="M894" s="32">
        <v>0.30499999999999999</v>
      </c>
      <c r="N894" s="32">
        <v>0.05</v>
      </c>
      <c r="O894" s="32">
        <v>0.64500000000000002</v>
      </c>
      <c r="P894" s="36">
        <v>0.88</v>
      </c>
      <c r="Q894" s="37">
        <v>0.76249999999999996</v>
      </c>
      <c r="R894" s="38">
        <v>31.911197999999999</v>
      </c>
      <c r="S894" s="39">
        <v>0</v>
      </c>
      <c r="T894" s="39">
        <v>31.911197999999999</v>
      </c>
      <c r="U894" s="39">
        <v>24.332288474999999</v>
      </c>
      <c r="V894" s="40">
        <v>7.578909525000002</v>
      </c>
      <c r="W894" s="41">
        <f>IFERROR(Table1[[#This Row],[DC Capex (Inflated)]]/Table1[[#This Row],[Total capital cost Incl subsidies (Inflated)]],0)</f>
        <v>0.76249999999999996</v>
      </c>
      <c r="X894" s="42">
        <f>IFERROR(Table1[[#This Row],[Rates Loan (Inflated)]]/Table1[[#This Row],[Total capital cost Incl subsidies (Inflated)]],0)</f>
        <v>0.23750000000000007</v>
      </c>
      <c r="Y894" s="43">
        <f>IFERROR(Table1[[#This Row],[Subsidies (Uninflated)]]/Table1[[#This Row],[Total capital cost Incl subsidies (Inflated)]],0)</f>
        <v>0</v>
      </c>
      <c r="Z894" s="10"/>
    </row>
    <row r="895" spans="1:26" ht="23.25" x14ac:dyDescent="0.35">
      <c r="A895" s="32" t="s">
        <v>1484</v>
      </c>
      <c r="B895" s="56" t="s">
        <v>2541</v>
      </c>
      <c r="C895" s="53"/>
      <c r="D895" s="65" t="s">
        <v>36</v>
      </c>
      <c r="E895" s="65" t="s">
        <v>20</v>
      </c>
      <c r="F895" s="60" t="s">
        <v>59</v>
      </c>
      <c r="G895" s="70">
        <v>1</v>
      </c>
      <c r="H895" s="34">
        <v>2006</v>
      </c>
      <c r="I895" s="33">
        <v>2019</v>
      </c>
      <c r="J895" s="65">
        <v>2031</v>
      </c>
      <c r="K895" s="35">
        <v>30</v>
      </c>
      <c r="L895" s="32">
        <v>0</v>
      </c>
      <c r="M895" s="32">
        <v>0.1</v>
      </c>
      <c r="N895" s="32">
        <v>0.02</v>
      </c>
      <c r="O895" s="32">
        <v>0.88</v>
      </c>
      <c r="P895" s="36">
        <v>0.125</v>
      </c>
      <c r="Q895" s="37">
        <v>0.50249999999999995</v>
      </c>
      <c r="R895" s="38">
        <v>249.45459</v>
      </c>
      <c r="S895" s="39">
        <v>0</v>
      </c>
      <c r="T895" s="39">
        <v>249.45459</v>
      </c>
      <c r="U895" s="39">
        <v>125.35093147499998</v>
      </c>
      <c r="V895" s="40">
        <v>124.10365852500001</v>
      </c>
      <c r="W895" s="41">
        <f>IFERROR(Table1[[#This Row],[DC Capex (Inflated)]]/Table1[[#This Row],[Total capital cost Incl subsidies (Inflated)]],0)</f>
        <v>0.50249999999999995</v>
      </c>
      <c r="X895" s="42">
        <f>IFERROR(Table1[[#This Row],[Rates Loan (Inflated)]]/Table1[[#This Row],[Total capital cost Incl subsidies (Inflated)]],0)</f>
        <v>0.49750000000000005</v>
      </c>
      <c r="Y895" s="43">
        <f>IFERROR(Table1[[#This Row],[Subsidies (Uninflated)]]/Table1[[#This Row],[Total capital cost Incl subsidies (Inflated)]],0)</f>
        <v>0</v>
      </c>
      <c r="Z895" s="10"/>
    </row>
    <row r="896" spans="1:26" ht="46.5" x14ac:dyDescent="0.35">
      <c r="A896" s="32" t="s">
        <v>1548</v>
      </c>
      <c r="B896" s="56" t="s">
        <v>2542</v>
      </c>
      <c r="C896" s="53"/>
      <c r="D896" s="65" t="s">
        <v>36</v>
      </c>
      <c r="E896" s="65" t="s">
        <v>20</v>
      </c>
      <c r="F896" s="60" t="s">
        <v>59</v>
      </c>
      <c r="G896" s="70">
        <v>1</v>
      </c>
      <c r="H896" s="34">
        <v>2006</v>
      </c>
      <c r="I896" s="33">
        <v>2020</v>
      </c>
      <c r="J896" s="65">
        <v>2031</v>
      </c>
      <c r="K896" s="35">
        <v>30</v>
      </c>
      <c r="L896" s="32">
        <v>0</v>
      </c>
      <c r="M896" s="32">
        <v>0.1</v>
      </c>
      <c r="N896" s="32">
        <v>0.02</v>
      </c>
      <c r="O896" s="32">
        <v>0.88</v>
      </c>
      <c r="P896" s="36">
        <v>0.63</v>
      </c>
      <c r="Q896" s="37">
        <v>0.755</v>
      </c>
      <c r="R896" s="38">
        <v>110.76800999999999</v>
      </c>
      <c r="S896" s="39">
        <v>0</v>
      </c>
      <c r="T896" s="39">
        <v>110.76800999999999</v>
      </c>
      <c r="U896" s="39">
        <v>83.629847549999994</v>
      </c>
      <c r="V896" s="40">
        <v>27.138162449999996</v>
      </c>
      <c r="W896" s="41">
        <f>IFERROR(Table1[[#This Row],[DC Capex (Inflated)]]/Table1[[#This Row],[Total capital cost Incl subsidies (Inflated)]],0)</f>
        <v>0.755</v>
      </c>
      <c r="X896" s="42">
        <f>IFERROR(Table1[[#This Row],[Rates Loan (Inflated)]]/Table1[[#This Row],[Total capital cost Incl subsidies (Inflated)]],0)</f>
        <v>0.245</v>
      </c>
      <c r="Y896" s="43">
        <f>IFERROR(Table1[[#This Row],[Subsidies (Uninflated)]]/Table1[[#This Row],[Total capital cost Incl subsidies (Inflated)]],0)</f>
        <v>0</v>
      </c>
      <c r="Z896" s="10"/>
    </row>
    <row r="897" spans="1:26" ht="23.25" x14ac:dyDescent="0.35">
      <c r="A897" s="32" t="s">
        <v>1840</v>
      </c>
      <c r="B897" s="56" t="s">
        <v>2543</v>
      </c>
      <c r="C897" s="53"/>
      <c r="D897" s="65" t="s">
        <v>36</v>
      </c>
      <c r="E897" s="65" t="s">
        <v>20</v>
      </c>
      <c r="F897" s="60" t="s">
        <v>59</v>
      </c>
      <c r="G897" s="70">
        <v>1</v>
      </c>
      <c r="H897" s="34">
        <v>2006</v>
      </c>
      <c r="I897" s="33">
        <v>2019</v>
      </c>
      <c r="J897" s="65">
        <v>2031</v>
      </c>
      <c r="K897" s="35">
        <v>30</v>
      </c>
      <c r="L897" s="32">
        <v>0</v>
      </c>
      <c r="M897" s="32">
        <v>0.1</v>
      </c>
      <c r="N897" s="32">
        <v>0.02</v>
      </c>
      <c r="O897" s="32">
        <v>0.88</v>
      </c>
      <c r="P897" s="36">
        <v>0.63</v>
      </c>
      <c r="Q897" s="37">
        <v>0.755</v>
      </c>
      <c r="R897" s="38">
        <v>136.45715999999999</v>
      </c>
      <c r="S897" s="39">
        <v>0</v>
      </c>
      <c r="T897" s="39">
        <v>136.45715999999999</v>
      </c>
      <c r="U897" s="39">
        <v>103.02515579999999</v>
      </c>
      <c r="V897" s="40">
        <v>33.432004200000002</v>
      </c>
      <c r="W897" s="41">
        <f>IFERROR(Table1[[#This Row],[DC Capex (Inflated)]]/Table1[[#This Row],[Total capital cost Incl subsidies (Inflated)]],0)</f>
        <v>0.755</v>
      </c>
      <c r="X897" s="42">
        <f>IFERROR(Table1[[#This Row],[Rates Loan (Inflated)]]/Table1[[#This Row],[Total capital cost Incl subsidies (Inflated)]],0)</f>
        <v>0.24500000000000002</v>
      </c>
      <c r="Y897" s="43">
        <f>IFERROR(Table1[[#This Row],[Subsidies (Uninflated)]]/Table1[[#This Row],[Total capital cost Incl subsidies (Inflated)]],0)</f>
        <v>0</v>
      </c>
      <c r="Z897" s="10"/>
    </row>
    <row r="898" spans="1:26" ht="23.25" x14ac:dyDescent="0.35">
      <c r="A898" s="32" t="s">
        <v>1476</v>
      </c>
      <c r="B898" s="56" t="s">
        <v>2544</v>
      </c>
      <c r="C898" s="53"/>
      <c r="D898" s="65" t="s">
        <v>36</v>
      </c>
      <c r="E898" s="65" t="s">
        <v>20</v>
      </c>
      <c r="F898" s="60" t="s">
        <v>59</v>
      </c>
      <c r="G898" s="70">
        <v>1</v>
      </c>
      <c r="H898" s="34">
        <v>2006</v>
      </c>
      <c r="I898" s="33">
        <v>2019</v>
      </c>
      <c r="J898" s="65">
        <v>2031</v>
      </c>
      <c r="K898" s="35">
        <v>30</v>
      </c>
      <c r="L898" s="32">
        <v>0</v>
      </c>
      <c r="M898" s="32">
        <v>0.1</v>
      </c>
      <c r="N898" s="32">
        <v>0.02</v>
      </c>
      <c r="O898" s="32">
        <v>0.88</v>
      </c>
      <c r="P898" s="36">
        <v>0.125</v>
      </c>
      <c r="Q898" s="37">
        <v>0.50249999999999995</v>
      </c>
      <c r="R898" s="38">
        <v>156.09276</v>
      </c>
      <c r="S898" s="39">
        <v>0</v>
      </c>
      <c r="T898" s="39">
        <v>156.09276</v>
      </c>
      <c r="U898" s="39">
        <v>78.436611899999988</v>
      </c>
      <c r="V898" s="40">
        <v>77.65614810000001</v>
      </c>
      <c r="W898" s="41">
        <f>IFERROR(Table1[[#This Row],[DC Capex (Inflated)]]/Table1[[#This Row],[Total capital cost Incl subsidies (Inflated)]],0)</f>
        <v>0.50249999999999995</v>
      </c>
      <c r="X898" s="42">
        <f>IFERROR(Table1[[#This Row],[Rates Loan (Inflated)]]/Table1[[#This Row],[Total capital cost Incl subsidies (Inflated)]],0)</f>
        <v>0.49750000000000005</v>
      </c>
      <c r="Y898" s="43">
        <f>IFERROR(Table1[[#This Row],[Subsidies (Uninflated)]]/Table1[[#This Row],[Total capital cost Incl subsidies (Inflated)]],0)</f>
        <v>0</v>
      </c>
      <c r="Z898" s="10"/>
    </row>
    <row r="899" spans="1:26" ht="23.25" x14ac:dyDescent="0.35">
      <c r="A899" s="32" t="s">
        <v>1534</v>
      </c>
      <c r="B899" s="56" t="s">
        <v>2545</v>
      </c>
      <c r="C899" s="53"/>
      <c r="D899" s="65" t="s">
        <v>36</v>
      </c>
      <c r="E899" s="65" t="s">
        <v>20</v>
      </c>
      <c r="F899" s="60" t="s">
        <v>59</v>
      </c>
      <c r="G899" s="70">
        <v>1</v>
      </c>
      <c r="H899" s="34">
        <v>2006</v>
      </c>
      <c r="I899" s="33">
        <v>2020</v>
      </c>
      <c r="J899" s="65">
        <v>2031</v>
      </c>
      <c r="K899" s="35">
        <v>30</v>
      </c>
      <c r="L899" s="32">
        <v>0</v>
      </c>
      <c r="M899" s="32">
        <v>0.1</v>
      </c>
      <c r="N899" s="32">
        <v>0.02</v>
      </c>
      <c r="O899" s="32">
        <v>0.88</v>
      </c>
      <c r="P899" s="36">
        <v>0.125</v>
      </c>
      <c r="Q899" s="37">
        <v>0.50249999999999995</v>
      </c>
      <c r="R899" s="38">
        <v>17.010000000000002</v>
      </c>
      <c r="S899" s="39">
        <v>0</v>
      </c>
      <c r="T899" s="39">
        <v>17.010000000000002</v>
      </c>
      <c r="U899" s="39">
        <v>8.5475250000000003</v>
      </c>
      <c r="V899" s="40">
        <v>8.4624750000000013</v>
      </c>
      <c r="W899" s="41">
        <f>IFERROR(Table1[[#This Row],[DC Capex (Inflated)]]/Table1[[#This Row],[Total capital cost Incl subsidies (Inflated)]],0)</f>
        <v>0.50249999999999995</v>
      </c>
      <c r="X899" s="42">
        <f>IFERROR(Table1[[#This Row],[Rates Loan (Inflated)]]/Table1[[#This Row],[Total capital cost Incl subsidies (Inflated)]],0)</f>
        <v>0.49750000000000005</v>
      </c>
      <c r="Y899" s="43">
        <f>IFERROR(Table1[[#This Row],[Subsidies (Uninflated)]]/Table1[[#This Row],[Total capital cost Incl subsidies (Inflated)]],0)</f>
        <v>0</v>
      </c>
      <c r="Z899" s="10"/>
    </row>
    <row r="900" spans="1:26" ht="23.25" x14ac:dyDescent="0.35">
      <c r="A900" s="32" t="s">
        <v>1839</v>
      </c>
      <c r="B900" s="56" t="s">
        <v>2546</v>
      </c>
      <c r="C900" s="53"/>
      <c r="D900" s="65" t="s">
        <v>36</v>
      </c>
      <c r="E900" s="65" t="s">
        <v>20</v>
      </c>
      <c r="F900" s="60" t="s">
        <v>59</v>
      </c>
      <c r="G900" s="70">
        <v>1</v>
      </c>
      <c r="H900" s="34">
        <v>2006</v>
      </c>
      <c r="I900" s="33">
        <v>2020</v>
      </c>
      <c r="J900" s="65">
        <v>2031</v>
      </c>
      <c r="K900" s="35">
        <v>30</v>
      </c>
      <c r="L900" s="32">
        <v>0</v>
      </c>
      <c r="M900" s="32">
        <v>0.1</v>
      </c>
      <c r="N900" s="32">
        <v>0.02</v>
      </c>
      <c r="O900" s="32">
        <v>0.88</v>
      </c>
      <c r="P900" s="36">
        <v>0.88</v>
      </c>
      <c r="Q900" s="37">
        <v>0.88</v>
      </c>
      <c r="R900" s="38">
        <v>469.45190000000002</v>
      </c>
      <c r="S900" s="39">
        <v>0</v>
      </c>
      <c r="T900" s="39">
        <v>469.45190000000002</v>
      </c>
      <c r="U900" s="39">
        <v>413.11767200000003</v>
      </c>
      <c r="V900" s="40">
        <v>56.334227999999996</v>
      </c>
      <c r="W900" s="41">
        <f>IFERROR(Table1[[#This Row],[DC Capex (Inflated)]]/Table1[[#This Row],[Total capital cost Incl subsidies (Inflated)]],0)</f>
        <v>0.88</v>
      </c>
      <c r="X900" s="42">
        <f>IFERROR(Table1[[#This Row],[Rates Loan (Inflated)]]/Table1[[#This Row],[Total capital cost Incl subsidies (Inflated)]],0)</f>
        <v>0.11999999999999998</v>
      </c>
      <c r="Y900" s="43">
        <f>IFERROR(Table1[[#This Row],[Subsidies (Uninflated)]]/Table1[[#This Row],[Total capital cost Incl subsidies (Inflated)]],0)</f>
        <v>0</v>
      </c>
      <c r="Z900" s="10"/>
    </row>
    <row r="901" spans="1:26" ht="23.25" x14ac:dyDescent="0.35">
      <c r="A901" s="32" t="s">
        <v>1569</v>
      </c>
      <c r="B901" s="56" t="s">
        <v>2547</v>
      </c>
      <c r="C901" s="53"/>
      <c r="D901" s="65" t="s">
        <v>36</v>
      </c>
      <c r="E901" s="65" t="s">
        <v>20</v>
      </c>
      <c r="F901" s="60" t="s">
        <v>59</v>
      </c>
      <c r="G901" s="70">
        <v>1</v>
      </c>
      <c r="H901" s="34">
        <v>2006</v>
      </c>
      <c r="I901" s="33">
        <v>2019</v>
      </c>
      <c r="J901" s="65">
        <v>2031</v>
      </c>
      <c r="K901" s="35">
        <v>30</v>
      </c>
      <c r="L901" s="32">
        <v>0</v>
      </c>
      <c r="M901" s="32">
        <v>0.1</v>
      </c>
      <c r="N901" s="32">
        <v>0.02</v>
      </c>
      <c r="O901" s="32">
        <v>0.88</v>
      </c>
      <c r="P901" s="36">
        <v>0.63</v>
      </c>
      <c r="Q901" s="37">
        <v>0.755</v>
      </c>
      <c r="R901" s="38">
        <v>309.85719</v>
      </c>
      <c r="S901" s="39">
        <v>0</v>
      </c>
      <c r="T901" s="39">
        <v>309.85719</v>
      </c>
      <c r="U901" s="39">
        <v>233.94217845</v>
      </c>
      <c r="V901" s="40">
        <v>75.915011550000017</v>
      </c>
      <c r="W901" s="41">
        <f>IFERROR(Table1[[#This Row],[DC Capex (Inflated)]]/Table1[[#This Row],[Total capital cost Incl subsidies (Inflated)]],0)</f>
        <v>0.755</v>
      </c>
      <c r="X901" s="42">
        <f>IFERROR(Table1[[#This Row],[Rates Loan (Inflated)]]/Table1[[#This Row],[Total capital cost Incl subsidies (Inflated)]],0)</f>
        <v>0.24500000000000005</v>
      </c>
      <c r="Y901" s="43">
        <f>IFERROR(Table1[[#This Row],[Subsidies (Uninflated)]]/Table1[[#This Row],[Total capital cost Incl subsidies (Inflated)]],0)</f>
        <v>0</v>
      </c>
      <c r="Z901" s="10"/>
    </row>
    <row r="902" spans="1:26" ht="23.25" x14ac:dyDescent="0.35">
      <c r="A902" s="32" t="s">
        <v>1848</v>
      </c>
      <c r="B902" s="56" t="s">
        <v>2549</v>
      </c>
      <c r="C902" s="53"/>
      <c r="D902" s="65" t="s">
        <v>36</v>
      </c>
      <c r="E902" s="65" t="s">
        <v>20</v>
      </c>
      <c r="F902" s="60" t="s">
        <v>59</v>
      </c>
      <c r="G902" s="70">
        <v>1</v>
      </c>
      <c r="H902" s="34">
        <v>2006</v>
      </c>
      <c r="I902" s="33">
        <v>2019</v>
      </c>
      <c r="J902" s="65">
        <v>2031</v>
      </c>
      <c r="K902" s="35">
        <v>30</v>
      </c>
      <c r="L902" s="32">
        <v>0</v>
      </c>
      <c r="M902" s="32">
        <v>0.505</v>
      </c>
      <c r="N902" s="32">
        <v>0.05</v>
      </c>
      <c r="O902" s="32">
        <v>0.44499999999999995</v>
      </c>
      <c r="P902" s="36">
        <v>0.38</v>
      </c>
      <c r="Q902" s="37">
        <v>0.41249999999999998</v>
      </c>
      <c r="R902" s="38">
        <v>3683.3752299999996</v>
      </c>
      <c r="S902" s="39">
        <v>2411.4699999999998</v>
      </c>
      <c r="T902" s="39">
        <v>1271.9052299999996</v>
      </c>
      <c r="U902" s="39">
        <v>524.66090737500008</v>
      </c>
      <c r="V902" s="40">
        <v>747.24432262499977</v>
      </c>
      <c r="W902" s="41">
        <f>IFERROR(Table1[[#This Row],[DC Capex (Inflated)]]/Table1[[#This Row],[Total capital cost Incl subsidies (Inflated)]],0)</f>
        <v>0.14244025509586764</v>
      </c>
      <c r="X902" s="42">
        <f>IFERROR(Table1[[#This Row],[Rates Loan (Inflated)]]/Table1[[#This Row],[Total capital cost Incl subsidies (Inflated)]],0)</f>
        <v>0.20286945422744776</v>
      </c>
      <c r="Y902" s="43">
        <f>IFERROR(Table1[[#This Row],[Subsidies (Uninflated)]]/Table1[[#This Row],[Total capital cost Incl subsidies (Inflated)]],0)</f>
        <v>0.65469029067668461</v>
      </c>
      <c r="Z902" s="10"/>
    </row>
    <row r="903" spans="1:26" ht="23.25" x14ac:dyDescent="0.35">
      <c r="A903" s="32" t="s">
        <v>1275</v>
      </c>
      <c r="B903" s="56" t="s">
        <v>1207</v>
      </c>
      <c r="C903" s="53" t="s">
        <v>43</v>
      </c>
      <c r="D903" s="65" t="s">
        <v>36</v>
      </c>
      <c r="E903" s="65" t="s">
        <v>20</v>
      </c>
      <c r="F903" s="60" t="s">
        <v>414</v>
      </c>
      <c r="G903" s="70">
        <v>0.6</v>
      </c>
      <c r="H903" s="34">
        <v>2006</v>
      </c>
      <c r="I903" s="33">
        <v>2017</v>
      </c>
      <c r="J903" s="65">
        <v>2031</v>
      </c>
      <c r="K903" s="35">
        <v>30</v>
      </c>
      <c r="L903" s="32">
        <v>0</v>
      </c>
      <c r="M903" s="32">
        <v>0.30499999999999999</v>
      </c>
      <c r="N903" s="32">
        <v>0.1</v>
      </c>
      <c r="O903" s="32">
        <v>0.59499999999999997</v>
      </c>
      <c r="P903" s="36">
        <v>0.875</v>
      </c>
      <c r="Q903" s="37">
        <v>0.73499999999999999</v>
      </c>
      <c r="R903" s="38">
        <v>485.38248599999997</v>
      </c>
      <c r="S903" s="39">
        <v>0</v>
      </c>
      <c r="T903" s="39">
        <v>485.38248599999997</v>
      </c>
      <c r="U903" s="39">
        <v>356.75612720999999</v>
      </c>
      <c r="V903" s="40">
        <v>128.62635878999998</v>
      </c>
      <c r="W903" s="41">
        <f>IFERROR(Table1[[#This Row],[DC Capex (Inflated)]]/Table1[[#This Row],[Total capital cost Incl subsidies (Inflated)]],0)</f>
        <v>0.73499999999999999</v>
      </c>
      <c r="X903" s="42">
        <f>IFERROR(Table1[[#This Row],[Rates Loan (Inflated)]]/Table1[[#This Row],[Total capital cost Incl subsidies (Inflated)]],0)</f>
        <v>0.26499999999999996</v>
      </c>
      <c r="Y903" s="43">
        <f>IFERROR(Table1[[#This Row],[Subsidies (Uninflated)]]/Table1[[#This Row],[Total capital cost Incl subsidies (Inflated)]],0)</f>
        <v>0</v>
      </c>
      <c r="Z903" s="10"/>
    </row>
    <row r="904" spans="1:26" ht="23.25" x14ac:dyDescent="0.35">
      <c r="A904" s="32" t="s">
        <v>1557</v>
      </c>
      <c r="B904" s="56" t="s">
        <v>2405</v>
      </c>
      <c r="C904" s="53"/>
      <c r="D904" s="65" t="s">
        <v>36</v>
      </c>
      <c r="E904" s="65" t="s">
        <v>20</v>
      </c>
      <c r="F904" s="60" t="s">
        <v>414</v>
      </c>
      <c r="G904" s="70">
        <v>0.6</v>
      </c>
      <c r="H904" s="34">
        <v>2006</v>
      </c>
      <c r="I904" s="33">
        <v>2019</v>
      </c>
      <c r="J904" s="65">
        <v>2031</v>
      </c>
      <c r="K904" s="35">
        <v>30</v>
      </c>
      <c r="L904" s="32">
        <v>0</v>
      </c>
      <c r="M904" s="32">
        <v>0.505</v>
      </c>
      <c r="N904" s="32">
        <v>0.05</v>
      </c>
      <c r="O904" s="32">
        <v>0.44499999999999995</v>
      </c>
      <c r="P904" s="36">
        <v>0.63</v>
      </c>
      <c r="Q904" s="37">
        <v>0.53749999999999998</v>
      </c>
      <c r="R904" s="38">
        <v>8180.513304000001</v>
      </c>
      <c r="S904" s="39">
        <v>5953.7617379999992</v>
      </c>
      <c r="T904" s="39">
        <v>2226.7515660000022</v>
      </c>
      <c r="U904" s="39">
        <v>1196.8789667250001</v>
      </c>
      <c r="V904" s="40">
        <v>1029.8725992749999</v>
      </c>
      <c r="W904" s="41">
        <f>IFERROR(Table1[[#This Row],[DC Capex (Inflated)]]/Table1[[#This Row],[Total capital cost Incl subsidies (Inflated)]],0)</f>
        <v>0.14630854107159336</v>
      </c>
      <c r="X904" s="42">
        <f>IFERROR(Table1[[#This Row],[Rates Loan (Inflated)]]/Table1[[#This Row],[Total capital cost Incl subsidies (Inflated)]],0)</f>
        <v>0.12589339580578962</v>
      </c>
      <c r="Y904" s="43">
        <f>IFERROR(Table1[[#This Row],[Subsidies (Uninflated)]]/Table1[[#This Row],[Total capital cost Incl subsidies (Inflated)]],0)</f>
        <v>0.72779806312261686</v>
      </c>
      <c r="Z904" s="10"/>
    </row>
    <row r="905" spans="1:26" ht="23.25" x14ac:dyDescent="0.35">
      <c r="A905" s="32" t="s">
        <v>1560</v>
      </c>
      <c r="B905" s="56" t="s">
        <v>1559</v>
      </c>
      <c r="C905" s="53" t="s">
        <v>1440</v>
      </c>
      <c r="D905" s="65" t="s">
        <v>36</v>
      </c>
      <c r="E905" s="65" t="s">
        <v>20</v>
      </c>
      <c r="F905" s="60" t="s">
        <v>414</v>
      </c>
      <c r="G905" s="70">
        <v>0.5</v>
      </c>
      <c r="H905" s="34">
        <v>2006</v>
      </c>
      <c r="I905" s="33">
        <v>2021</v>
      </c>
      <c r="J905" s="65">
        <v>2031</v>
      </c>
      <c r="K905" s="35">
        <v>30</v>
      </c>
      <c r="L905" s="32">
        <v>0</v>
      </c>
      <c r="M905" s="32">
        <v>0.505</v>
      </c>
      <c r="N905" s="32">
        <v>0.1</v>
      </c>
      <c r="O905" s="32">
        <v>0.39500000000000002</v>
      </c>
      <c r="P905" s="36">
        <v>0.63</v>
      </c>
      <c r="Q905" s="37">
        <v>0.51249999999999996</v>
      </c>
      <c r="R905" s="38">
        <v>17625.891929999998</v>
      </c>
      <c r="S905" s="39">
        <v>16938.881335000002</v>
      </c>
      <c r="T905" s="39">
        <v>687.0105949999961</v>
      </c>
      <c r="U905" s="39">
        <v>352.09292993750068</v>
      </c>
      <c r="V905" s="40">
        <v>334.91766506249814</v>
      </c>
      <c r="W905" s="41">
        <f>IFERROR(Table1[[#This Row],[DC Capex (Inflated)]]/Table1[[#This Row],[Total capital cost Incl subsidies (Inflated)]],0)</f>
        <v>1.9975892927053748E-2</v>
      </c>
      <c r="X905" s="42">
        <f>IFERROR(Table1[[#This Row],[Rates Loan (Inflated)]]/Table1[[#This Row],[Total capital cost Incl subsidies (Inflated)]],0)</f>
        <v>1.9001459125733911E-2</v>
      </c>
      <c r="Y905" s="43">
        <f>IFERROR(Table1[[#This Row],[Subsidies (Uninflated)]]/Table1[[#This Row],[Total capital cost Incl subsidies (Inflated)]],0)</f>
        <v>0.96102264794721248</v>
      </c>
      <c r="Z905" s="10"/>
    </row>
    <row r="906" spans="1:26" ht="46.5" x14ac:dyDescent="0.35">
      <c r="A906" s="32" t="s">
        <v>2050</v>
      </c>
      <c r="B906" s="56" t="s">
        <v>1554</v>
      </c>
      <c r="C906" s="53" t="s">
        <v>1440</v>
      </c>
      <c r="D906" s="65" t="s">
        <v>36</v>
      </c>
      <c r="E906" s="65" t="s">
        <v>20</v>
      </c>
      <c r="F906" s="60" t="s">
        <v>414</v>
      </c>
      <c r="G906" s="70">
        <v>0.5</v>
      </c>
      <c r="H906" s="34">
        <v>2006</v>
      </c>
      <c r="I906" s="33">
        <v>2029</v>
      </c>
      <c r="J906" s="65">
        <v>2034</v>
      </c>
      <c r="K906" s="35">
        <v>30</v>
      </c>
      <c r="L906" s="32">
        <v>0</v>
      </c>
      <c r="M906" s="32">
        <v>0.1</v>
      </c>
      <c r="N906" s="32">
        <v>0.1</v>
      </c>
      <c r="O906" s="32">
        <v>0.8</v>
      </c>
      <c r="P906" s="36">
        <v>0.875</v>
      </c>
      <c r="Q906" s="37">
        <v>0.83750000000000002</v>
      </c>
      <c r="R906" s="38">
        <v>29025.356098411638</v>
      </c>
      <c r="S906" s="39">
        <v>12706.038</v>
      </c>
      <c r="T906" s="39">
        <v>16319.318098411641</v>
      </c>
      <c r="U906" s="39">
        <v>13667.42890741975</v>
      </c>
      <c r="V906" s="40">
        <v>2651.8891909918925</v>
      </c>
      <c r="W906" s="41">
        <f>IFERROR(Table1[[#This Row],[DC Capex (Inflated)]]/Table1[[#This Row],[Total capital cost Incl subsidies (Inflated)]],0)</f>
        <v>0.4708789398166135</v>
      </c>
      <c r="X906" s="42">
        <f>IFERROR(Table1[[#This Row],[Rates Loan (Inflated)]]/Table1[[#This Row],[Total capital cost Incl subsidies (Inflated)]],0)</f>
        <v>9.1364570412178769E-2</v>
      </c>
      <c r="Y906" s="43">
        <f>IFERROR(Table1[[#This Row],[Subsidies (Uninflated)]]/Table1[[#This Row],[Total capital cost Incl subsidies (Inflated)]],0)</f>
        <v>0.4377564897712079</v>
      </c>
      <c r="Z906" s="10"/>
    </row>
    <row r="907" spans="1:26" ht="23.25" x14ac:dyDescent="0.35">
      <c r="A907" s="32" t="s">
        <v>2102</v>
      </c>
      <c r="B907" s="56" t="s">
        <v>1427</v>
      </c>
      <c r="C907" s="53" t="s">
        <v>1428</v>
      </c>
      <c r="D907" s="65" t="s">
        <v>36</v>
      </c>
      <c r="E907" s="65" t="s">
        <v>20</v>
      </c>
      <c r="F907" s="60" t="s">
        <v>414</v>
      </c>
      <c r="G907" s="70">
        <v>0.5</v>
      </c>
      <c r="H907" s="34">
        <v>2006</v>
      </c>
      <c r="I907" s="33">
        <v>2028</v>
      </c>
      <c r="J907" s="65">
        <v>2034</v>
      </c>
      <c r="K907" s="35">
        <v>30</v>
      </c>
      <c r="L907" s="32">
        <v>0</v>
      </c>
      <c r="M907" s="32">
        <v>0.1</v>
      </c>
      <c r="N907" s="32">
        <v>0.1</v>
      </c>
      <c r="O907" s="32">
        <v>0.8</v>
      </c>
      <c r="P907" s="36">
        <v>0.875</v>
      </c>
      <c r="Q907" s="37">
        <v>0.83750000000000002</v>
      </c>
      <c r="R907" s="38">
        <v>12975.842683276065</v>
      </c>
      <c r="S907" s="39">
        <v>5964.6795000000002</v>
      </c>
      <c r="T907" s="39">
        <v>7011.163183276064</v>
      </c>
      <c r="U907" s="39">
        <v>5871.8491659937026</v>
      </c>
      <c r="V907" s="40">
        <v>1139.3140172823607</v>
      </c>
      <c r="W907" s="41">
        <f>IFERROR(Table1[[#This Row],[DC Capex (Inflated)]]/Table1[[#This Row],[Total capital cost Incl subsidies (Inflated)]],0)</f>
        <v>0.4525216056727972</v>
      </c>
      <c r="X907" s="42">
        <f>IFERROR(Table1[[#This Row],[Rates Loan (Inflated)]]/Table1[[#This Row],[Total capital cost Incl subsidies (Inflated)]],0)</f>
        <v>8.7802699608154733E-2</v>
      </c>
      <c r="Y907" s="43">
        <f>IFERROR(Table1[[#This Row],[Subsidies (Uninflated)]]/Table1[[#This Row],[Total capital cost Incl subsidies (Inflated)]],0)</f>
        <v>0.4596756947190479</v>
      </c>
      <c r="Z907" s="10"/>
    </row>
    <row r="908" spans="1:26" ht="23.25" x14ac:dyDescent="0.35">
      <c r="A908" s="32" t="s">
        <v>2326</v>
      </c>
      <c r="B908" s="56" t="s">
        <v>2325</v>
      </c>
      <c r="C908" s="53"/>
      <c r="D908" s="65" t="s">
        <v>36</v>
      </c>
      <c r="E908" s="65" t="s">
        <v>20</v>
      </c>
      <c r="F908" s="60" t="s">
        <v>414</v>
      </c>
      <c r="G908" s="70">
        <v>0.6</v>
      </c>
      <c r="H908" s="34">
        <v>2006</v>
      </c>
      <c r="I908" s="33">
        <v>2027</v>
      </c>
      <c r="J908" s="65">
        <v>2034</v>
      </c>
      <c r="K908" s="35">
        <v>30</v>
      </c>
      <c r="L908" s="32">
        <v>0.02</v>
      </c>
      <c r="M908" s="32">
        <v>0.505</v>
      </c>
      <c r="N908" s="32">
        <v>0.1</v>
      </c>
      <c r="O908" s="32">
        <v>0.375</v>
      </c>
      <c r="P908" s="36">
        <v>0.38</v>
      </c>
      <c r="Q908" s="37">
        <v>0.3775</v>
      </c>
      <c r="R908" s="38">
        <v>159.14283840000002</v>
      </c>
      <c r="S908" s="39">
        <v>0</v>
      </c>
      <c r="T908" s="39">
        <v>159.14283840000002</v>
      </c>
      <c r="U908" s="39">
        <v>60.076421496000009</v>
      </c>
      <c r="V908" s="40">
        <v>99.066416904000008</v>
      </c>
      <c r="W908" s="41">
        <f>IFERROR(Table1[[#This Row],[DC Capex (Inflated)]]/Table1[[#This Row],[Total capital cost Incl subsidies (Inflated)]],0)</f>
        <v>0.3775</v>
      </c>
      <c r="X908" s="42">
        <f>IFERROR(Table1[[#This Row],[Rates Loan (Inflated)]]/Table1[[#This Row],[Total capital cost Incl subsidies (Inflated)]],0)</f>
        <v>0.62249999999999994</v>
      </c>
      <c r="Y908" s="43">
        <f>IFERROR(Table1[[#This Row],[Subsidies (Uninflated)]]/Table1[[#This Row],[Total capital cost Incl subsidies (Inflated)]],0)</f>
        <v>0</v>
      </c>
      <c r="Z908" s="10"/>
    </row>
    <row r="909" spans="1:26" ht="46.5" x14ac:dyDescent="0.35">
      <c r="A909" s="32" t="s">
        <v>2473</v>
      </c>
      <c r="B909" s="56" t="s">
        <v>2081</v>
      </c>
      <c r="C909" s="53" t="s">
        <v>1395</v>
      </c>
      <c r="D909" s="65" t="s">
        <v>36</v>
      </c>
      <c r="E909" s="65" t="s">
        <v>20</v>
      </c>
      <c r="F909" s="60" t="s">
        <v>414</v>
      </c>
      <c r="G909" s="70">
        <v>0.1</v>
      </c>
      <c r="H909" s="34">
        <v>2006</v>
      </c>
      <c r="I909" s="33">
        <v>2025</v>
      </c>
      <c r="J909" s="65">
        <v>2034</v>
      </c>
      <c r="K909" s="35">
        <v>30</v>
      </c>
      <c r="L909" s="32">
        <v>0</v>
      </c>
      <c r="M909" s="32">
        <v>0.90500000000000003</v>
      </c>
      <c r="N909" s="32">
        <v>0</v>
      </c>
      <c r="O909" s="32">
        <v>9.4999999999999973E-2</v>
      </c>
      <c r="P909" s="36">
        <v>0.125</v>
      </c>
      <c r="Q909" s="37">
        <v>0.10999999999999999</v>
      </c>
      <c r="R909" s="38">
        <v>2845.7956272841393</v>
      </c>
      <c r="S909" s="39">
        <v>1397.4168351000001</v>
      </c>
      <c r="T909" s="39">
        <v>1448.3787921841392</v>
      </c>
      <c r="U909" s="39">
        <v>159.3216671402553</v>
      </c>
      <c r="V909" s="40">
        <v>1289.0571250438845</v>
      </c>
      <c r="W909" s="41">
        <f>IFERROR(Table1[[#This Row],[DC Capex (Inflated)]]/Table1[[#This Row],[Total capital cost Incl subsidies (Inflated)]],0)</f>
        <v>5.598492935077793E-2</v>
      </c>
      <c r="X909" s="42">
        <f>IFERROR(Table1[[#This Row],[Rates Loan (Inflated)]]/Table1[[#This Row],[Total capital cost Incl subsidies (Inflated)]],0)</f>
        <v>0.45296897383811258</v>
      </c>
      <c r="Y909" s="43">
        <f>IFERROR(Table1[[#This Row],[Subsidies (Uninflated)]]/Table1[[#This Row],[Total capital cost Incl subsidies (Inflated)]],0)</f>
        <v>0.49104609681110967</v>
      </c>
      <c r="Z909" s="10"/>
    </row>
    <row r="910" spans="1:26" ht="23.25" x14ac:dyDescent="0.35">
      <c r="A910" s="32" t="s">
        <v>2216</v>
      </c>
      <c r="B910" s="56" t="s">
        <v>1425</v>
      </c>
      <c r="C910" s="53" t="s">
        <v>1440</v>
      </c>
      <c r="D910" s="65" t="s">
        <v>36</v>
      </c>
      <c r="E910" s="65" t="s">
        <v>20</v>
      </c>
      <c r="F910" s="60" t="s">
        <v>414</v>
      </c>
      <c r="G910" s="70">
        <v>0.5</v>
      </c>
      <c r="H910" s="34">
        <v>2006</v>
      </c>
      <c r="I910" s="33">
        <v>2025</v>
      </c>
      <c r="J910" s="65">
        <v>2034</v>
      </c>
      <c r="K910" s="35">
        <v>30</v>
      </c>
      <c r="L910" s="32">
        <v>0</v>
      </c>
      <c r="M910" s="32">
        <v>0.30499999999999999</v>
      </c>
      <c r="N910" s="32">
        <v>0.1</v>
      </c>
      <c r="O910" s="32">
        <v>0.59500000000000008</v>
      </c>
      <c r="P910" s="36">
        <v>0.875</v>
      </c>
      <c r="Q910" s="37">
        <v>0.7350000000000001</v>
      </c>
      <c r="R910" s="38">
        <v>1050.21</v>
      </c>
      <c r="S910" s="39">
        <v>0</v>
      </c>
      <c r="T910" s="39">
        <v>1050.21</v>
      </c>
      <c r="U910" s="39">
        <v>771.90435000000014</v>
      </c>
      <c r="V910" s="40">
        <v>278.3056499999999</v>
      </c>
      <c r="W910" s="41">
        <f>IFERROR(Table1[[#This Row],[DC Capex (Inflated)]]/Table1[[#This Row],[Total capital cost Incl subsidies (Inflated)]],0)</f>
        <v>0.7350000000000001</v>
      </c>
      <c r="X910" s="42">
        <f>IFERROR(Table1[[#This Row],[Rates Loan (Inflated)]]/Table1[[#This Row],[Total capital cost Incl subsidies (Inflated)]],0)</f>
        <v>0.2649999999999999</v>
      </c>
      <c r="Y910" s="43">
        <f>IFERROR(Table1[[#This Row],[Subsidies (Uninflated)]]/Table1[[#This Row],[Total capital cost Incl subsidies (Inflated)]],0)</f>
        <v>0</v>
      </c>
      <c r="Z910" s="10"/>
    </row>
    <row r="911" spans="1:26" ht="23.25" x14ac:dyDescent="0.35">
      <c r="A911" s="32" t="s">
        <v>1555</v>
      </c>
      <c r="B911" s="56" t="s">
        <v>2548</v>
      </c>
      <c r="C911" s="53"/>
      <c r="D911" s="65" t="s">
        <v>36</v>
      </c>
      <c r="E911" s="65" t="s">
        <v>20</v>
      </c>
      <c r="F911" s="60" t="s">
        <v>414</v>
      </c>
      <c r="G911" s="70">
        <v>0.5</v>
      </c>
      <c r="H911" s="34">
        <v>2006</v>
      </c>
      <c r="I911" s="33">
        <v>2020</v>
      </c>
      <c r="J911" s="65">
        <v>2031</v>
      </c>
      <c r="K911" s="35">
        <v>30</v>
      </c>
      <c r="L911" s="32">
        <v>0</v>
      </c>
      <c r="M911" s="32">
        <v>0.1</v>
      </c>
      <c r="N911" s="32">
        <v>0.1</v>
      </c>
      <c r="O911" s="32">
        <v>0.8</v>
      </c>
      <c r="P911" s="36">
        <v>0.63</v>
      </c>
      <c r="Q911" s="37">
        <v>0.71500000000000008</v>
      </c>
      <c r="R911" s="38">
        <v>34.010624999999997</v>
      </c>
      <c r="S911" s="39">
        <v>0</v>
      </c>
      <c r="T911" s="39">
        <v>34.010624999999997</v>
      </c>
      <c r="U911" s="39">
        <v>24.317596875</v>
      </c>
      <c r="V911" s="40">
        <v>9.6930281249999979</v>
      </c>
      <c r="W911" s="41">
        <f>IFERROR(Table1[[#This Row],[DC Capex (Inflated)]]/Table1[[#This Row],[Total capital cost Incl subsidies (Inflated)]],0)</f>
        <v>0.71500000000000008</v>
      </c>
      <c r="X911" s="42">
        <f>IFERROR(Table1[[#This Row],[Rates Loan (Inflated)]]/Table1[[#This Row],[Total capital cost Incl subsidies (Inflated)]],0)</f>
        <v>0.28499999999999998</v>
      </c>
      <c r="Y911" s="43">
        <f>IFERROR(Table1[[#This Row],[Subsidies (Uninflated)]]/Table1[[#This Row],[Total capital cost Incl subsidies (Inflated)]],0)</f>
        <v>0</v>
      </c>
      <c r="Z911" s="10"/>
    </row>
    <row r="912" spans="1:26" ht="23.25" x14ac:dyDescent="0.35">
      <c r="A912" s="32" t="s">
        <v>1946</v>
      </c>
      <c r="B912" s="56" t="s">
        <v>1549</v>
      </c>
      <c r="C912" s="53" t="s">
        <v>1497</v>
      </c>
      <c r="D912" s="65" t="s">
        <v>36</v>
      </c>
      <c r="E912" s="65" t="s">
        <v>20</v>
      </c>
      <c r="F912" s="60" t="s">
        <v>1257</v>
      </c>
      <c r="G912" s="70">
        <v>0.5</v>
      </c>
      <c r="H912" s="34">
        <v>2006</v>
      </c>
      <c r="I912" s="33">
        <v>2023</v>
      </c>
      <c r="J912" s="65">
        <v>2031</v>
      </c>
      <c r="K912" s="35">
        <v>30</v>
      </c>
      <c r="L912" s="32">
        <v>0</v>
      </c>
      <c r="M912" s="32">
        <v>0.505</v>
      </c>
      <c r="N912" s="32">
        <v>0.1</v>
      </c>
      <c r="O912" s="32">
        <v>0.39500000000000002</v>
      </c>
      <c r="P912" s="36">
        <v>0.875</v>
      </c>
      <c r="Q912" s="37">
        <v>0.63500000000000001</v>
      </c>
      <c r="R912" s="38">
        <v>334.75</v>
      </c>
      <c r="S912" s="39">
        <v>0</v>
      </c>
      <c r="T912" s="39">
        <v>334.75</v>
      </c>
      <c r="U912" s="39">
        <v>212.56625</v>
      </c>
      <c r="V912" s="40">
        <v>122.18375</v>
      </c>
      <c r="W912" s="41">
        <f>IFERROR(Table1[[#This Row],[DC Capex (Inflated)]]/Table1[[#This Row],[Total capital cost Incl subsidies (Inflated)]],0)</f>
        <v>0.63500000000000001</v>
      </c>
      <c r="X912" s="42">
        <f>IFERROR(Table1[[#This Row],[Rates Loan (Inflated)]]/Table1[[#This Row],[Total capital cost Incl subsidies (Inflated)]],0)</f>
        <v>0.36499999999999999</v>
      </c>
      <c r="Y912" s="43">
        <f>IFERROR(Table1[[#This Row],[Subsidies (Uninflated)]]/Table1[[#This Row],[Total capital cost Incl subsidies (Inflated)]],0)</f>
        <v>0</v>
      </c>
      <c r="Z912" s="10"/>
    </row>
    <row r="913" spans="1:26" ht="46.5" x14ac:dyDescent="0.35">
      <c r="A913" s="32" t="s">
        <v>1948</v>
      </c>
      <c r="B913" s="56" t="s">
        <v>1550</v>
      </c>
      <c r="C913" s="53" t="s">
        <v>1497</v>
      </c>
      <c r="D913" s="65" t="s">
        <v>36</v>
      </c>
      <c r="E913" s="65" t="s">
        <v>20</v>
      </c>
      <c r="F913" s="60" t="s">
        <v>1257</v>
      </c>
      <c r="G913" s="70">
        <v>0.5</v>
      </c>
      <c r="H913" s="34">
        <v>2006</v>
      </c>
      <c r="I913" s="33">
        <v>2024</v>
      </c>
      <c r="J913" s="65">
        <v>2031</v>
      </c>
      <c r="K913" s="35">
        <v>30</v>
      </c>
      <c r="L913" s="32">
        <v>0</v>
      </c>
      <c r="M913" s="32">
        <v>0.505</v>
      </c>
      <c r="N913" s="32">
        <v>0.1</v>
      </c>
      <c r="O913" s="32">
        <v>0.39500000000000002</v>
      </c>
      <c r="P913" s="36">
        <v>0.875</v>
      </c>
      <c r="Q913" s="37">
        <v>0.63500000000000001</v>
      </c>
      <c r="R913" s="38">
        <v>151</v>
      </c>
      <c r="S913" s="39">
        <v>0</v>
      </c>
      <c r="T913" s="39">
        <v>151</v>
      </c>
      <c r="U913" s="39">
        <v>95.885000000000005</v>
      </c>
      <c r="V913" s="40">
        <v>55.114999999999995</v>
      </c>
      <c r="W913" s="41">
        <f>IFERROR(Table1[[#This Row],[DC Capex (Inflated)]]/Table1[[#This Row],[Total capital cost Incl subsidies (Inflated)]],0)</f>
        <v>0.63500000000000001</v>
      </c>
      <c r="X913" s="42">
        <f>IFERROR(Table1[[#This Row],[Rates Loan (Inflated)]]/Table1[[#This Row],[Total capital cost Incl subsidies (Inflated)]],0)</f>
        <v>0.36499999999999999</v>
      </c>
      <c r="Y913" s="43">
        <f>IFERROR(Table1[[#This Row],[Subsidies (Uninflated)]]/Table1[[#This Row],[Total capital cost Incl subsidies (Inflated)]],0)</f>
        <v>0</v>
      </c>
      <c r="Z913" s="10"/>
    </row>
    <row r="914" spans="1:26" ht="23.25" x14ac:dyDescent="0.35">
      <c r="A914" s="32" t="s">
        <v>2134</v>
      </c>
      <c r="B914" s="56" t="s">
        <v>1549</v>
      </c>
      <c r="C914" s="53" t="s">
        <v>1497</v>
      </c>
      <c r="D914" s="65" t="s">
        <v>36</v>
      </c>
      <c r="E914" s="65" t="s">
        <v>20</v>
      </c>
      <c r="F914" s="60" t="s">
        <v>1257</v>
      </c>
      <c r="G914" s="70">
        <v>0.5</v>
      </c>
      <c r="H914" s="34">
        <v>2006</v>
      </c>
      <c r="I914" s="33">
        <v>2025</v>
      </c>
      <c r="J914" s="65">
        <v>2034</v>
      </c>
      <c r="K914" s="35">
        <v>30</v>
      </c>
      <c r="L914" s="32">
        <v>0</v>
      </c>
      <c r="M914" s="32">
        <v>0.505</v>
      </c>
      <c r="N914" s="32">
        <v>0.05</v>
      </c>
      <c r="O914" s="32">
        <v>0.44500000000000001</v>
      </c>
      <c r="P914" s="36">
        <v>0.875</v>
      </c>
      <c r="Q914" s="37">
        <v>0.66</v>
      </c>
      <c r="R914" s="38">
        <v>5717.5167798228485</v>
      </c>
      <c r="S914" s="39">
        <v>0</v>
      </c>
      <c r="T914" s="39">
        <v>5717.5167798228485</v>
      </c>
      <c r="U914" s="39">
        <v>3773.5610746830798</v>
      </c>
      <c r="V914" s="40">
        <v>1943.9557051397685</v>
      </c>
      <c r="W914" s="41">
        <f>IFERROR(Table1[[#This Row],[DC Capex (Inflated)]]/Table1[[#This Row],[Total capital cost Incl subsidies (Inflated)]],0)</f>
        <v>0.65999999999999992</v>
      </c>
      <c r="X914" s="42">
        <f>IFERROR(Table1[[#This Row],[Rates Loan (Inflated)]]/Table1[[#This Row],[Total capital cost Incl subsidies (Inflated)]],0)</f>
        <v>0.34</v>
      </c>
      <c r="Y914" s="43">
        <f>IFERROR(Table1[[#This Row],[Subsidies (Uninflated)]]/Table1[[#This Row],[Total capital cost Incl subsidies (Inflated)]],0)</f>
        <v>0</v>
      </c>
      <c r="Z914" s="10"/>
    </row>
    <row r="915" spans="1:26" ht="46.5" x14ac:dyDescent="0.35">
      <c r="A915" s="32" t="s">
        <v>2135</v>
      </c>
      <c r="B915" s="56" t="s">
        <v>2136</v>
      </c>
      <c r="C915" s="53" t="s">
        <v>1447</v>
      </c>
      <c r="D915" s="65" t="s">
        <v>36</v>
      </c>
      <c r="E915" s="65" t="s">
        <v>20</v>
      </c>
      <c r="F915" s="60" t="s">
        <v>1257</v>
      </c>
      <c r="G915" s="70">
        <v>1</v>
      </c>
      <c r="H915" s="34">
        <v>2006</v>
      </c>
      <c r="I915" s="33">
        <v>2027</v>
      </c>
      <c r="J915" s="65">
        <v>2034</v>
      </c>
      <c r="K915" s="35">
        <v>30</v>
      </c>
      <c r="L915" s="32">
        <v>0</v>
      </c>
      <c r="M915" s="32">
        <v>0.1</v>
      </c>
      <c r="N915" s="32">
        <v>0.05</v>
      </c>
      <c r="O915" s="32">
        <v>0.85</v>
      </c>
      <c r="P915" s="36">
        <v>0.875</v>
      </c>
      <c r="Q915" s="37">
        <v>0.86250000000000004</v>
      </c>
      <c r="R915" s="38">
        <v>11289.23732489979</v>
      </c>
      <c r="S915" s="39">
        <v>0</v>
      </c>
      <c r="T915" s="39">
        <v>11289.23732489979</v>
      </c>
      <c r="U915" s="39">
        <v>9736.9671927260697</v>
      </c>
      <c r="V915" s="40">
        <v>1552.2701321737204</v>
      </c>
      <c r="W915" s="41">
        <f>IFERROR(Table1[[#This Row],[DC Capex (Inflated)]]/Table1[[#This Row],[Total capital cost Incl subsidies (Inflated)]],0)</f>
        <v>0.86250000000000004</v>
      </c>
      <c r="X915" s="42">
        <f>IFERROR(Table1[[#This Row],[Rates Loan (Inflated)]]/Table1[[#This Row],[Total capital cost Incl subsidies (Inflated)]],0)</f>
        <v>0.13749999999999993</v>
      </c>
      <c r="Y915" s="43">
        <f>IFERROR(Table1[[#This Row],[Subsidies (Uninflated)]]/Table1[[#This Row],[Total capital cost Incl subsidies (Inflated)]],0)</f>
        <v>0</v>
      </c>
      <c r="Z915" s="10"/>
    </row>
    <row r="916" spans="1:26" ht="46.5" x14ac:dyDescent="0.35">
      <c r="A916" s="32" t="s">
        <v>1029</v>
      </c>
      <c r="B916" s="56" t="s">
        <v>1030</v>
      </c>
      <c r="C916" s="53" t="s">
        <v>1024</v>
      </c>
      <c r="D916" s="65" t="s">
        <v>992</v>
      </c>
      <c r="E916" s="65" t="s">
        <v>20</v>
      </c>
      <c r="F916" s="60" t="s">
        <v>55</v>
      </c>
      <c r="G916" s="70">
        <v>1</v>
      </c>
      <c r="H916" s="34">
        <v>2006</v>
      </c>
      <c r="I916" s="33">
        <v>2004</v>
      </c>
      <c r="J916" s="65">
        <v>2031</v>
      </c>
      <c r="K916" s="35">
        <v>30</v>
      </c>
      <c r="L916" s="32">
        <v>0</v>
      </c>
      <c r="M916" s="32">
        <v>0.90500000000000003</v>
      </c>
      <c r="N916" s="32">
        <v>0.05</v>
      </c>
      <c r="O916" s="32">
        <v>4.4999999999999929E-2</v>
      </c>
      <c r="P916" s="36">
        <v>0.125</v>
      </c>
      <c r="Q916" s="37">
        <v>8.5000000000000006E-2</v>
      </c>
      <c r="R916" s="38">
        <v>995.29884000000004</v>
      </c>
      <c r="S916" s="39">
        <v>0</v>
      </c>
      <c r="T916" s="39">
        <v>995.29884000000004</v>
      </c>
      <c r="U916" s="39">
        <v>84.60040140000001</v>
      </c>
      <c r="V916" s="40">
        <v>910.69843859999992</v>
      </c>
      <c r="W916" s="41">
        <f>IFERROR(Table1[[#This Row],[DC Capex (Inflated)]]/Table1[[#This Row],[Total capital cost Incl subsidies (Inflated)]],0)</f>
        <v>8.5000000000000006E-2</v>
      </c>
      <c r="X916" s="42">
        <f>IFERROR(Table1[[#This Row],[Rates Loan (Inflated)]]/Table1[[#This Row],[Total capital cost Incl subsidies (Inflated)]],0)</f>
        <v>0.91499999999999992</v>
      </c>
      <c r="Y916" s="43">
        <f>IFERROR(Table1[[#This Row],[Subsidies (Uninflated)]]/Table1[[#This Row],[Total capital cost Incl subsidies (Inflated)]],0)</f>
        <v>0</v>
      </c>
      <c r="Z916" s="10"/>
    </row>
    <row r="917" spans="1:26" ht="46.5" x14ac:dyDescent="0.35">
      <c r="A917" s="32" t="s">
        <v>1046</v>
      </c>
      <c r="B917" s="56" t="s">
        <v>1047</v>
      </c>
      <c r="C917" s="53" t="s">
        <v>996</v>
      </c>
      <c r="D917" s="65" t="s">
        <v>992</v>
      </c>
      <c r="E917" s="65" t="s">
        <v>20</v>
      </c>
      <c r="F917" s="60" t="s">
        <v>55</v>
      </c>
      <c r="G917" s="70">
        <v>1</v>
      </c>
      <c r="H917" s="34">
        <v>2006</v>
      </c>
      <c r="I917" s="33">
        <v>2010</v>
      </c>
      <c r="J917" s="65">
        <v>2031</v>
      </c>
      <c r="K917" s="35">
        <v>20</v>
      </c>
      <c r="L917" s="32">
        <v>0</v>
      </c>
      <c r="M917" s="32">
        <v>0.1</v>
      </c>
      <c r="N917" s="32">
        <v>0.05</v>
      </c>
      <c r="O917" s="32">
        <v>0.85</v>
      </c>
      <c r="P917" s="36">
        <v>0.875</v>
      </c>
      <c r="Q917" s="37">
        <v>0.86250000000000004</v>
      </c>
      <c r="R917" s="38">
        <v>5.2230999999999996</v>
      </c>
      <c r="S917" s="39">
        <v>0</v>
      </c>
      <c r="T917" s="39">
        <v>5.2230999999999996</v>
      </c>
      <c r="U917" s="39">
        <v>4.5049237499999997</v>
      </c>
      <c r="V917" s="40">
        <v>0.71817624999999996</v>
      </c>
      <c r="W917" s="41">
        <f>IFERROR(Table1[[#This Row],[DC Capex (Inflated)]]/Table1[[#This Row],[Total capital cost Incl subsidies (Inflated)]],0)</f>
        <v>0.86250000000000004</v>
      </c>
      <c r="X917" s="42">
        <f>IFERROR(Table1[[#This Row],[Rates Loan (Inflated)]]/Table1[[#This Row],[Total capital cost Incl subsidies (Inflated)]],0)</f>
        <v>0.13750000000000001</v>
      </c>
      <c r="Y917" s="43">
        <f>IFERROR(Table1[[#This Row],[Subsidies (Uninflated)]]/Table1[[#This Row],[Total capital cost Incl subsidies (Inflated)]],0)</f>
        <v>0</v>
      </c>
      <c r="Z917" s="10"/>
    </row>
    <row r="918" spans="1:26" ht="46.5" x14ac:dyDescent="0.35">
      <c r="A918" s="32" t="s">
        <v>1031</v>
      </c>
      <c r="B918" s="56" t="s">
        <v>1032</v>
      </c>
      <c r="C918" s="53" t="s">
        <v>1024</v>
      </c>
      <c r="D918" s="65" t="s">
        <v>992</v>
      </c>
      <c r="E918" s="65" t="s">
        <v>20</v>
      </c>
      <c r="F918" s="60" t="s">
        <v>55</v>
      </c>
      <c r="G918" s="70">
        <v>1</v>
      </c>
      <c r="H918" s="34">
        <v>2006</v>
      </c>
      <c r="I918" s="33">
        <v>2009</v>
      </c>
      <c r="J918" s="65">
        <v>2031</v>
      </c>
      <c r="K918" s="35">
        <v>15</v>
      </c>
      <c r="L918" s="32">
        <v>0</v>
      </c>
      <c r="M918" s="32">
        <v>0.90500000000000003</v>
      </c>
      <c r="N918" s="32">
        <v>0.05</v>
      </c>
      <c r="O918" s="32">
        <v>4.4999999999999929E-2</v>
      </c>
      <c r="P918" s="36">
        <v>0.125</v>
      </c>
      <c r="Q918" s="37">
        <v>8.5000000000000006E-2</v>
      </c>
      <c r="R918" s="38">
        <v>482.58027000000004</v>
      </c>
      <c r="S918" s="39">
        <v>0</v>
      </c>
      <c r="T918" s="39">
        <v>482.58027000000004</v>
      </c>
      <c r="U918" s="39">
        <v>41.019322950000003</v>
      </c>
      <c r="V918" s="40">
        <v>441.56094705000004</v>
      </c>
      <c r="W918" s="41">
        <f>IFERROR(Table1[[#This Row],[DC Capex (Inflated)]]/Table1[[#This Row],[Total capital cost Incl subsidies (Inflated)]],0)</f>
        <v>8.4999999999999992E-2</v>
      </c>
      <c r="X918" s="42">
        <f>IFERROR(Table1[[#This Row],[Rates Loan (Inflated)]]/Table1[[#This Row],[Total capital cost Incl subsidies (Inflated)]],0)</f>
        <v>0.91500000000000004</v>
      </c>
      <c r="Y918" s="43">
        <f>IFERROR(Table1[[#This Row],[Subsidies (Uninflated)]]/Table1[[#This Row],[Total capital cost Incl subsidies (Inflated)]],0)</f>
        <v>0</v>
      </c>
      <c r="Z918" s="10"/>
    </row>
    <row r="919" spans="1:26" ht="46.5" x14ac:dyDescent="0.35">
      <c r="A919" s="32" t="s">
        <v>1054</v>
      </c>
      <c r="B919" s="56" t="s">
        <v>1055</v>
      </c>
      <c r="C919" s="53" t="s">
        <v>996</v>
      </c>
      <c r="D919" s="65" t="s">
        <v>992</v>
      </c>
      <c r="E919" s="65" t="s">
        <v>20</v>
      </c>
      <c r="F919" s="60" t="s">
        <v>55</v>
      </c>
      <c r="G919" s="70">
        <v>1</v>
      </c>
      <c r="H919" s="34">
        <v>2006</v>
      </c>
      <c r="I919" s="33">
        <v>2009</v>
      </c>
      <c r="J919" s="65">
        <v>2031</v>
      </c>
      <c r="K919" s="35">
        <v>30</v>
      </c>
      <c r="L919" s="32">
        <v>0</v>
      </c>
      <c r="M919" s="32">
        <v>0.1</v>
      </c>
      <c r="N919" s="32">
        <v>0.05</v>
      </c>
      <c r="O919" s="32">
        <v>0.85</v>
      </c>
      <c r="P919" s="36">
        <v>0.875</v>
      </c>
      <c r="Q919" s="37">
        <v>0.86250000000000004</v>
      </c>
      <c r="R919" s="38">
        <v>295.97378000000003</v>
      </c>
      <c r="S919" s="39">
        <v>0</v>
      </c>
      <c r="T919" s="39">
        <v>295.97378000000003</v>
      </c>
      <c r="U919" s="39">
        <v>255.27738525000001</v>
      </c>
      <c r="V919" s="40">
        <v>40.696394749999996</v>
      </c>
      <c r="W919" s="41">
        <f>IFERROR(Table1[[#This Row],[DC Capex (Inflated)]]/Table1[[#This Row],[Total capital cost Incl subsidies (Inflated)]],0)</f>
        <v>0.86249999999999993</v>
      </c>
      <c r="X919" s="42">
        <f>IFERROR(Table1[[#This Row],[Rates Loan (Inflated)]]/Table1[[#This Row],[Total capital cost Incl subsidies (Inflated)]],0)</f>
        <v>0.13749999999999998</v>
      </c>
      <c r="Y919" s="43">
        <f>IFERROR(Table1[[#This Row],[Subsidies (Uninflated)]]/Table1[[#This Row],[Total capital cost Incl subsidies (Inflated)]],0)</f>
        <v>0</v>
      </c>
      <c r="Z919" s="10"/>
    </row>
    <row r="920" spans="1:26" ht="46.5" x14ac:dyDescent="0.35">
      <c r="A920" s="32" t="s">
        <v>1033</v>
      </c>
      <c r="B920" s="56" t="s">
        <v>1034</v>
      </c>
      <c r="C920" s="53" t="s">
        <v>996</v>
      </c>
      <c r="D920" s="65" t="s">
        <v>992</v>
      </c>
      <c r="E920" s="65" t="s">
        <v>20</v>
      </c>
      <c r="F920" s="60" t="s">
        <v>55</v>
      </c>
      <c r="G920" s="70">
        <v>1</v>
      </c>
      <c r="H920" s="34">
        <v>2006</v>
      </c>
      <c r="I920" s="33">
        <v>2011</v>
      </c>
      <c r="J920" s="65">
        <v>2031</v>
      </c>
      <c r="K920" s="35">
        <v>30</v>
      </c>
      <c r="L920" s="32">
        <v>0</v>
      </c>
      <c r="M920" s="32">
        <v>0.1</v>
      </c>
      <c r="N920" s="32">
        <v>0.05</v>
      </c>
      <c r="O920" s="32">
        <v>0.85</v>
      </c>
      <c r="P920" s="36">
        <v>0.875</v>
      </c>
      <c r="Q920" s="37">
        <v>0.86250000000000004</v>
      </c>
      <c r="R920" s="38">
        <v>1195.8778200000002</v>
      </c>
      <c r="S920" s="39">
        <v>0</v>
      </c>
      <c r="T920" s="39">
        <v>1195.8778200000002</v>
      </c>
      <c r="U920" s="39">
        <v>1031.4446197500001</v>
      </c>
      <c r="V920" s="40">
        <v>164.43320025</v>
      </c>
      <c r="W920" s="41">
        <f>IFERROR(Table1[[#This Row],[DC Capex (Inflated)]]/Table1[[#This Row],[Total capital cost Incl subsidies (Inflated)]],0)</f>
        <v>0.86250000000000004</v>
      </c>
      <c r="X920" s="42">
        <f>IFERROR(Table1[[#This Row],[Rates Loan (Inflated)]]/Table1[[#This Row],[Total capital cost Incl subsidies (Inflated)]],0)</f>
        <v>0.13749999999999998</v>
      </c>
      <c r="Y920" s="43">
        <f>IFERROR(Table1[[#This Row],[Subsidies (Uninflated)]]/Table1[[#This Row],[Total capital cost Incl subsidies (Inflated)]],0)</f>
        <v>0</v>
      </c>
      <c r="Z920" s="10"/>
    </row>
    <row r="921" spans="1:26" ht="23.25" x14ac:dyDescent="0.35">
      <c r="A921" s="32" t="s">
        <v>1141</v>
      </c>
      <c r="B921" s="56" t="s">
        <v>1142</v>
      </c>
      <c r="C921" s="53" t="s">
        <v>40</v>
      </c>
      <c r="D921" s="65" t="s">
        <v>992</v>
      </c>
      <c r="E921" s="65" t="s">
        <v>20</v>
      </c>
      <c r="F921" s="60" t="s">
        <v>55</v>
      </c>
      <c r="G921" s="70">
        <v>1</v>
      </c>
      <c r="H921" s="34">
        <v>2006</v>
      </c>
      <c r="I921" s="33">
        <v>2011</v>
      </c>
      <c r="J921" s="65">
        <v>2031</v>
      </c>
      <c r="K921" s="35">
        <v>30</v>
      </c>
      <c r="L921" s="32">
        <v>0</v>
      </c>
      <c r="M921" s="32">
        <v>0.1</v>
      </c>
      <c r="N921" s="32">
        <v>0.05</v>
      </c>
      <c r="O921" s="32">
        <v>0.85</v>
      </c>
      <c r="P921" s="36">
        <v>0.875</v>
      </c>
      <c r="Q921" s="37">
        <v>0.86250000000000004</v>
      </c>
      <c r="R921" s="38">
        <v>94.167919999999995</v>
      </c>
      <c r="S921" s="39">
        <v>0</v>
      </c>
      <c r="T921" s="39">
        <v>94.167919999999995</v>
      </c>
      <c r="U921" s="39">
        <v>81.219830999999999</v>
      </c>
      <c r="V921" s="40">
        <v>12.948088999999996</v>
      </c>
      <c r="W921" s="41">
        <f>IFERROR(Table1[[#This Row],[DC Capex (Inflated)]]/Table1[[#This Row],[Total capital cost Incl subsidies (Inflated)]],0)</f>
        <v>0.86250000000000004</v>
      </c>
      <c r="X921" s="42">
        <f>IFERROR(Table1[[#This Row],[Rates Loan (Inflated)]]/Table1[[#This Row],[Total capital cost Incl subsidies (Inflated)]],0)</f>
        <v>0.13749999999999996</v>
      </c>
      <c r="Y921" s="43">
        <f>IFERROR(Table1[[#This Row],[Subsidies (Uninflated)]]/Table1[[#This Row],[Total capital cost Incl subsidies (Inflated)]],0)</f>
        <v>0</v>
      </c>
      <c r="Z921" s="10"/>
    </row>
    <row r="922" spans="1:26" ht="46.5" x14ac:dyDescent="0.35">
      <c r="A922" s="32" t="s">
        <v>1088</v>
      </c>
      <c r="B922" s="56" t="s">
        <v>1089</v>
      </c>
      <c r="C922" s="53" t="s">
        <v>996</v>
      </c>
      <c r="D922" s="65" t="s">
        <v>992</v>
      </c>
      <c r="E922" s="65" t="s">
        <v>20</v>
      </c>
      <c r="F922" s="60" t="s">
        <v>55</v>
      </c>
      <c r="G922" s="70">
        <v>1</v>
      </c>
      <c r="H922" s="34">
        <v>2006</v>
      </c>
      <c r="I922" s="33">
        <v>2003</v>
      </c>
      <c r="J922" s="65">
        <v>2031</v>
      </c>
      <c r="K922" s="35">
        <v>30</v>
      </c>
      <c r="L922" s="32">
        <v>0</v>
      </c>
      <c r="M922" s="32">
        <v>0.70500000000000007</v>
      </c>
      <c r="N922" s="32">
        <v>0.05</v>
      </c>
      <c r="O922" s="32">
        <v>0.24499999999999988</v>
      </c>
      <c r="P922" s="36">
        <v>0.125</v>
      </c>
      <c r="Q922" s="37">
        <v>0.185</v>
      </c>
      <c r="R922" s="38">
        <v>38.221400000000003</v>
      </c>
      <c r="S922" s="39">
        <v>0</v>
      </c>
      <c r="T922" s="39">
        <v>38.221400000000003</v>
      </c>
      <c r="U922" s="39">
        <v>7.0709590000000002</v>
      </c>
      <c r="V922" s="40">
        <v>31.150441000000001</v>
      </c>
      <c r="W922" s="41">
        <f>IFERROR(Table1[[#This Row],[DC Capex (Inflated)]]/Table1[[#This Row],[Total capital cost Incl subsidies (Inflated)]],0)</f>
        <v>0.185</v>
      </c>
      <c r="X922" s="42">
        <f>IFERROR(Table1[[#This Row],[Rates Loan (Inflated)]]/Table1[[#This Row],[Total capital cost Incl subsidies (Inflated)]],0)</f>
        <v>0.81499999999999995</v>
      </c>
      <c r="Y922" s="43">
        <f>IFERROR(Table1[[#This Row],[Subsidies (Uninflated)]]/Table1[[#This Row],[Total capital cost Incl subsidies (Inflated)]],0)</f>
        <v>0</v>
      </c>
      <c r="Z922" s="10"/>
    </row>
    <row r="923" spans="1:26" ht="46.5" x14ac:dyDescent="0.35">
      <c r="A923" s="32" t="s">
        <v>1068</v>
      </c>
      <c r="B923" s="56" t="s">
        <v>1143</v>
      </c>
      <c r="C923" s="53" t="s">
        <v>996</v>
      </c>
      <c r="D923" s="65" t="s">
        <v>992</v>
      </c>
      <c r="E923" s="65" t="s">
        <v>20</v>
      </c>
      <c r="F923" s="60" t="s">
        <v>55</v>
      </c>
      <c r="G923" s="70">
        <v>1</v>
      </c>
      <c r="H923" s="34">
        <v>2006</v>
      </c>
      <c r="I923" s="33">
        <v>2010</v>
      </c>
      <c r="J923" s="65">
        <v>2031</v>
      </c>
      <c r="K923" s="35">
        <v>30</v>
      </c>
      <c r="L923" s="32">
        <v>0</v>
      </c>
      <c r="M923" s="32">
        <v>0.1</v>
      </c>
      <c r="N923" s="32">
        <v>0.05</v>
      </c>
      <c r="O923" s="32">
        <v>0.85</v>
      </c>
      <c r="P923" s="36">
        <v>0.875</v>
      </c>
      <c r="Q923" s="37">
        <v>0.86250000000000004</v>
      </c>
      <c r="R923" s="38">
        <v>1164.55565</v>
      </c>
      <c r="S923" s="39">
        <v>0</v>
      </c>
      <c r="T923" s="39">
        <v>1164.55565</v>
      </c>
      <c r="U923" s="39">
        <v>1004.4292481250001</v>
      </c>
      <c r="V923" s="40">
        <v>160.12640187499994</v>
      </c>
      <c r="W923" s="41">
        <f>IFERROR(Table1[[#This Row],[DC Capex (Inflated)]]/Table1[[#This Row],[Total capital cost Incl subsidies (Inflated)]],0)</f>
        <v>0.86250000000000004</v>
      </c>
      <c r="X923" s="42">
        <f>IFERROR(Table1[[#This Row],[Rates Loan (Inflated)]]/Table1[[#This Row],[Total capital cost Incl subsidies (Inflated)]],0)</f>
        <v>0.13749999999999996</v>
      </c>
      <c r="Y923" s="43">
        <f>IFERROR(Table1[[#This Row],[Subsidies (Uninflated)]]/Table1[[#This Row],[Total capital cost Incl subsidies (Inflated)]],0)</f>
        <v>0</v>
      </c>
      <c r="Z923" s="10"/>
    </row>
    <row r="924" spans="1:26" ht="46.5" x14ac:dyDescent="0.35">
      <c r="A924" s="32" t="s">
        <v>1036</v>
      </c>
      <c r="B924" s="56" t="s">
        <v>1037</v>
      </c>
      <c r="C924" s="53" t="s">
        <v>996</v>
      </c>
      <c r="D924" s="65" t="s">
        <v>992</v>
      </c>
      <c r="E924" s="65" t="s">
        <v>20</v>
      </c>
      <c r="F924" s="60" t="s">
        <v>55</v>
      </c>
      <c r="G924" s="70">
        <v>1</v>
      </c>
      <c r="H924" s="34">
        <v>2006</v>
      </c>
      <c r="I924" s="33">
        <v>2005</v>
      </c>
      <c r="J924" s="65">
        <v>2031</v>
      </c>
      <c r="K924" s="35">
        <v>3</v>
      </c>
      <c r="L924" s="32">
        <v>0</v>
      </c>
      <c r="M924" s="32">
        <v>0.1</v>
      </c>
      <c r="N924" s="32">
        <v>0.05</v>
      </c>
      <c r="O924" s="32">
        <v>0.85</v>
      </c>
      <c r="P924" s="36">
        <v>0.875</v>
      </c>
      <c r="Q924" s="37">
        <v>0.86250000000000004</v>
      </c>
      <c r="R924" s="38">
        <v>6.7899500000000002</v>
      </c>
      <c r="S924" s="39">
        <v>0</v>
      </c>
      <c r="T924" s="39">
        <v>6.7899500000000002</v>
      </c>
      <c r="U924" s="39">
        <v>5.8563318750000004</v>
      </c>
      <c r="V924" s="40">
        <v>0.93361812499999974</v>
      </c>
      <c r="W924" s="41">
        <f>IFERROR(Table1[[#This Row],[DC Capex (Inflated)]]/Table1[[#This Row],[Total capital cost Incl subsidies (Inflated)]],0)</f>
        <v>0.86250000000000004</v>
      </c>
      <c r="X924" s="42">
        <f>IFERROR(Table1[[#This Row],[Rates Loan (Inflated)]]/Table1[[#This Row],[Total capital cost Incl subsidies (Inflated)]],0)</f>
        <v>0.13749999999999996</v>
      </c>
      <c r="Y924" s="43">
        <f>IFERROR(Table1[[#This Row],[Subsidies (Uninflated)]]/Table1[[#This Row],[Total capital cost Incl subsidies (Inflated)]],0)</f>
        <v>0</v>
      </c>
      <c r="Z924" s="10"/>
    </row>
    <row r="925" spans="1:26" ht="46.5" x14ac:dyDescent="0.35">
      <c r="A925" s="32" t="s">
        <v>1038</v>
      </c>
      <c r="B925" s="56" t="s">
        <v>1039</v>
      </c>
      <c r="C925" s="53" t="s">
        <v>1024</v>
      </c>
      <c r="D925" s="65" t="s">
        <v>992</v>
      </c>
      <c r="E925" s="65" t="s">
        <v>20</v>
      </c>
      <c r="F925" s="60" t="s">
        <v>55</v>
      </c>
      <c r="G925" s="70">
        <v>1</v>
      </c>
      <c r="H925" s="34">
        <v>2006</v>
      </c>
      <c r="I925" s="33">
        <v>2009</v>
      </c>
      <c r="J925" s="65">
        <v>2031</v>
      </c>
      <c r="K925" s="35">
        <v>30</v>
      </c>
      <c r="L925" s="32">
        <v>0</v>
      </c>
      <c r="M925" s="32">
        <v>0.90500000000000003</v>
      </c>
      <c r="N925" s="32">
        <v>0.05</v>
      </c>
      <c r="O925" s="32">
        <v>4.4999999999999929E-2</v>
      </c>
      <c r="P925" s="36">
        <v>0.125</v>
      </c>
      <c r="Q925" s="37">
        <v>8.5000000000000006E-2</v>
      </c>
      <c r="R925" s="38">
        <v>19.600899999999999</v>
      </c>
      <c r="S925" s="39">
        <v>0</v>
      </c>
      <c r="T925" s="39">
        <v>19.600899999999999</v>
      </c>
      <c r="U925" s="39">
        <v>1.6660765</v>
      </c>
      <c r="V925" s="40">
        <v>17.9348235</v>
      </c>
      <c r="W925" s="41">
        <f>IFERROR(Table1[[#This Row],[DC Capex (Inflated)]]/Table1[[#This Row],[Total capital cost Incl subsidies (Inflated)]],0)</f>
        <v>8.5000000000000006E-2</v>
      </c>
      <c r="X925" s="42">
        <f>IFERROR(Table1[[#This Row],[Rates Loan (Inflated)]]/Table1[[#This Row],[Total capital cost Incl subsidies (Inflated)]],0)</f>
        <v>0.91500000000000004</v>
      </c>
      <c r="Y925" s="43">
        <f>IFERROR(Table1[[#This Row],[Subsidies (Uninflated)]]/Table1[[#This Row],[Total capital cost Incl subsidies (Inflated)]],0)</f>
        <v>0</v>
      </c>
      <c r="Z925" s="10"/>
    </row>
    <row r="926" spans="1:26" ht="46.5" x14ac:dyDescent="0.35">
      <c r="A926" s="32" t="s">
        <v>1083</v>
      </c>
      <c r="B926" s="56" t="s">
        <v>1084</v>
      </c>
      <c r="C926" s="53" t="s">
        <v>996</v>
      </c>
      <c r="D926" s="65" t="s">
        <v>992</v>
      </c>
      <c r="E926" s="65" t="s">
        <v>20</v>
      </c>
      <c r="F926" s="60" t="s">
        <v>55</v>
      </c>
      <c r="G926" s="70">
        <v>1</v>
      </c>
      <c r="H926" s="34">
        <v>2006</v>
      </c>
      <c r="I926" s="33">
        <v>2004</v>
      </c>
      <c r="J926" s="65">
        <v>2031</v>
      </c>
      <c r="K926" s="35">
        <v>30</v>
      </c>
      <c r="L926" s="32">
        <v>0</v>
      </c>
      <c r="M926" s="32">
        <v>0.70500000000000007</v>
      </c>
      <c r="N926" s="32">
        <v>0.05</v>
      </c>
      <c r="O926" s="32">
        <v>0.24499999999999988</v>
      </c>
      <c r="P926" s="36">
        <v>0.125</v>
      </c>
      <c r="Q926" s="37">
        <v>0.185</v>
      </c>
      <c r="R926" s="38">
        <v>16.436399999999999</v>
      </c>
      <c r="S926" s="39">
        <v>0</v>
      </c>
      <c r="T926" s="39">
        <v>16.436399999999999</v>
      </c>
      <c r="U926" s="39">
        <v>3.0407339999999996</v>
      </c>
      <c r="V926" s="40">
        <v>13.395665999999999</v>
      </c>
      <c r="W926" s="41">
        <f>IFERROR(Table1[[#This Row],[DC Capex (Inflated)]]/Table1[[#This Row],[Total capital cost Incl subsidies (Inflated)]],0)</f>
        <v>0.185</v>
      </c>
      <c r="X926" s="42">
        <f>IFERROR(Table1[[#This Row],[Rates Loan (Inflated)]]/Table1[[#This Row],[Total capital cost Incl subsidies (Inflated)]],0)</f>
        <v>0.81499999999999995</v>
      </c>
      <c r="Y926" s="43">
        <f>IFERROR(Table1[[#This Row],[Subsidies (Uninflated)]]/Table1[[#This Row],[Total capital cost Incl subsidies (Inflated)]],0)</f>
        <v>0</v>
      </c>
      <c r="Z926" s="10"/>
    </row>
    <row r="927" spans="1:26" ht="46.5" x14ac:dyDescent="0.35">
      <c r="A927" s="32" t="s">
        <v>1079</v>
      </c>
      <c r="B927" s="56" t="s">
        <v>1080</v>
      </c>
      <c r="C927" s="53" t="s">
        <v>996</v>
      </c>
      <c r="D927" s="65" t="s">
        <v>992</v>
      </c>
      <c r="E927" s="65" t="s">
        <v>20</v>
      </c>
      <c r="F927" s="60" t="s">
        <v>55</v>
      </c>
      <c r="G927" s="70">
        <v>1</v>
      </c>
      <c r="H927" s="34">
        <v>2006</v>
      </c>
      <c r="I927" s="33">
        <v>2003</v>
      </c>
      <c r="J927" s="65">
        <v>2031</v>
      </c>
      <c r="K927" s="35">
        <v>10</v>
      </c>
      <c r="L927" s="32">
        <v>0</v>
      </c>
      <c r="M927" s="32">
        <v>0.70500000000000007</v>
      </c>
      <c r="N927" s="32">
        <v>0.05</v>
      </c>
      <c r="O927" s="32">
        <v>0.24499999999999988</v>
      </c>
      <c r="P927" s="36">
        <v>0.125</v>
      </c>
      <c r="Q927" s="37">
        <v>0.185</v>
      </c>
      <c r="R927" s="38">
        <v>225.22028</v>
      </c>
      <c r="S927" s="39">
        <v>0</v>
      </c>
      <c r="T927" s="39">
        <v>225.22028</v>
      </c>
      <c r="U927" s="39">
        <v>41.665751800000002</v>
      </c>
      <c r="V927" s="40">
        <v>183.55452819999999</v>
      </c>
      <c r="W927" s="41">
        <f>IFERROR(Table1[[#This Row],[DC Capex (Inflated)]]/Table1[[#This Row],[Total capital cost Incl subsidies (Inflated)]],0)</f>
        <v>0.185</v>
      </c>
      <c r="X927" s="42">
        <f>IFERROR(Table1[[#This Row],[Rates Loan (Inflated)]]/Table1[[#This Row],[Total capital cost Incl subsidies (Inflated)]],0)</f>
        <v>0.81499999999999995</v>
      </c>
      <c r="Y927" s="43">
        <f>IFERROR(Table1[[#This Row],[Subsidies (Uninflated)]]/Table1[[#This Row],[Total capital cost Incl subsidies (Inflated)]],0)</f>
        <v>0</v>
      </c>
      <c r="Z927" s="10"/>
    </row>
    <row r="928" spans="1:26" ht="46.5" x14ac:dyDescent="0.35">
      <c r="A928" s="32" t="s">
        <v>1040</v>
      </c>
      <c r="B928" s="56" t="s">
        <v>1041</v>
      </c>
      <c r="C928" s="53" t="s">
        <v>1024</v>
      </c>
      <c r="D928" s="65" t="s">
        <v>992</v>
      </c>
      <c r="E928" s="65" t="s">
        <v>20</v>
      </c>
      <c r="F928" s="60" t="s">
        <v>55</v>
      </c>
      <c r="G928" s="70">
        <v>1</v>
      </c>
      <c r="H928" s="34">
        <v>2006</v>
      </c>
      <c r="I928" s="33">
        <v>2010</v>
      </c>
      <c r="J928" s="65">
        <v>2031</v>
      </c>
      <c r="K928" s="35">
        <v>30</v>
      </c>
      <c r="L928" s="32">
        <v>0</v>
      </c>
      <c r="M928" s="32">
        <v>0.90500000000000003</v>
      </c>
      <c r="N928" s="32">
        <v>0.05</v>
      </c>
      <c r="O928" s="32">
        <v>4.4999999999999929E-2</v>
      </c>
      <c r="P928" s="36">
        <v>0.125</v>
      </c>
      <c r="Q928" s="37">
        <v>8.5000000000000006E-2</v>
      </c>
      <c r="R928" s="38">
        <v>346.27081999999996</v>
      </c>
      <c r="S928" s="39">
        <v>0</v>
      </c>
      <c r="T928" s="39">
        <v>346.27081999999996</v>
      </c>
      <c r="U928" s="39">
        <v>29.433019699999999</v>
      </c>
      <c r="V928" s="40">
        <v>316.83780030000003</v>
      </c>
      <c r="W928" s="41">
        <f>IFERROR(Table1[[#This Row],[DC Capex (Inflated)]]/Table1[[#This Row],[Total capital cost Incl subsidies (Inflated)]],0)</f>
        <v>8.5000000000000006E-2</v>
      </c>
      <c r="X928" s="42">
        <f>IFERROR(Table1[[#This Row],[Rates Loan (Inflated)]]/Table1[[#This Row],[Total capital cost Incl subsidies (Inflated)]],0)</f>
        <v>0.91500000000000015</v>
      </c>
      <c r="Y928" s="43">
        <f>IFERROR(Table1[[#This Row],[Subsidies (Uninflated)]]/Table1[[#This Row],[Total capital cost Incl subsidies (Inflated)]],0)</f>
        <v>0</v>
      </c>
      <c r="Z928" s="10"/>
    </row>
    <row r="929" spans="1:26" ht="46.5" x14ac:dyDescent="0.35">
      <c r="A929" s="32" t="s">
        <v>1044</v>
      </c>
      <c r="B929" s="56" t="s">
        <v>1045</v>
      </c>
      <c r="C929" s="53" t="s">
        <v>996</v>
      </c>
      <c r="D929" s="65" t="s">
        <v>992</v>
      </c>
      <c r="E929" s="65" t="s">
        <v>20</v>
      </c>
      <c r="F929" s="60" t="s">
        <v>55</v>
      </c>
      <c r="G929" s="70">
        <v>1</v>
      </c>
      <c r="H929" s="34">
        <v>2006</v>
      </c>
      <c r="I929" s="33">
        <v>2011</v>
      </c>
      <c r="J929" s="65">
        <v>2031</v>
      </c>
      <c r="K929" s="35">
        <v>20</v>
      </c>
      <c r="L929" s="32">
        <v>0</v>
      </c>
      <c r="M929" s="32">
        <v>0.1</v>
      </c>
      <c r="N929" s="32">
        <v>0.05</v>
      </c>
      <c r="O929" s="32">
        <v>0.85</v>
      </c>
      <c r="P929" s="36">
        <v>0.875</v>
      </c>
      <c r="Q929" s="37">
        <v>0.86250000000000004</v>
      </c>
      <c r="R929" s="38">
        <v>3.9</v>
      </c>
      <c r="S929" s="39">
        <v>0</v>
      </c>
      <c r="T929" s="39">
        <v>3.9</v>
      </c>
      <c r="U929" s="39">
        <v>3.36375</v>
      </c>
      <c r="V929" s="40">
        <v>0.53624999999999989</v>
      </c>
      <c r="W929" s="41">
        <f>IFERROR(Table1[[#This Row],[DC Capex (Inflated)]]/Table1[[#This Row],[Total capital cost Incl subsidies (Inflated)]],0)</f>
        <v>0.86250000000000004</v>
      </c>
      <c r="X929" s="42">
        <f>IFERROR(Table1[[#This Row],[Rates Loan (Inflated)]]/Table1[[#This Row],[Total capital cost Incl subsidies (Inflated)]],0)</f>
        <v>0.13749999999999998</v>
      </c>
      <c r="Y929" s="43">
        <f>IFERROR(Table1[[#This Row],[Subsidies (Uninflated)]]/Table1[[#This Row],[Total capital cost Incl subsidies (Inflated)]],0)</f>
        <v>0</v>
      </c>
      <c r="Z929" s="10"/>
    </row>
    <row r="930" spans="1:26" ht="46.5" x14ac:dyDescent="0.35">
      <c r="A930" s="32" t="s">
        <v>1035</v>
      </c>
      <c r="B930" s="56" t="s">
        <v>1069</v>
      </c>
      <c r="C930" s="53" t="s">
        <v>996</v>
      </c>
      <c r="D930" s="65" t="s">
        <v>992</v>
      </c>
      <c r="E930" s="65" t="s">
        <v>20</v>
      </c>
      <c r="F930" s="60" t="s">
        <v>55</v>
      </c>
      <c r="G930" s="70">
        <v>1</v>
      </c>
      <c r="H930" s="34">
        <v>2006</v>
      </c>
      <c r="I930" s="33">
        <v>2009</v>
      </c>
      <c r="J930" s="65">
        <v>2031</v>
      </c>
      <c r="K930" s="35">
        <v>10</v>
      </c>
      <c r="L930" s="32">
        <v>0</v>
      </c>
      <c r="M930" s="32">
        <v>0.1</v>
      </c>
      <c r="N930" s="32">
        <v>0.05</v>
      </c>
      <c r="O930" s="32">
        <v>0.85</v>
      </c>
      <c r="P930" s="36">
        <v>0.875</v>
      </c>
      <c r="Q930" s="37">
        <v>0.86250000000000004</v>
      </c>
      <c r="R930" s="38">
        <v>5043.1754499999997</v>
      </c>
      <c r="S930" s="39">
        <v>0</v>
      </c>
      <c r="T930" s="39">
        <v>5043.1754499999997</v>
      </c>
      <c r="U930" s="39">
        <v>4349.7388256250006</v>
      </c>
      <c r="V930" s="40">
        <v>693.43662437499972</v>
      </c>
      <c r="W930" s="41">
        <f>IFERROR(Table1[[#This Row],[DC Capex (Inflated)]]/Table1[[#This Row],[Total capital cost Incl subsidies (Inflated)]],0)</f>
        <v>0.86250000000000016</v>
      </c>
      <c r="X930" s="42">
        <f>IFERROR(Table1[[#This Row],[Rates Loan (Inflated)]]/Table1[[#This Row],[Total capital cost Incl subsidies (Inflated)]],0)</f>
        <v>0.13749999999999996</v>
      </c>
      <c r="Y930" s="43">
        <f>IFERROR(Table1[[#This Row],[Subsidies (Uninflated)]]/Table1[[#This Row],[Total capital cost Incl subsidies (Inflated)]],0)</f>
        <v>0</v>
      </c>
      <c r="Z930" s="10"/>
    </row>
    <row r="931" spans="1:26" ht="23.25" x14ac:dyDescent="0.35">
      <c r="A931" s="32" t="s">
        <v>1144</v>
      </c>
      <c r="B931" s="56" t="s">
        <v>1145</v>
      </c>
      <c r="C931" s="53" t="s">
        <v>40</v>
      </c>
      <c r="D931" s="65" t="s">
        <v>992</v>
      </c>
      <c r="E931" s="65" t="s">
        <v>20</v>
      </c>
      <c r="F931" s="60" t="s">
        <v>55</v>
      </c>
      <c r="G931" s="70">
        <v>1</v>
      </c>
      <c r="H931" s="34">
        <v>2006</v>
      </c>
      <c r="I931" s="33">
        <v>2008</v>
      </c>
      <c r="J931" s="65">
        <v>2031</v>
      </c>
      <c r="K931" s="35">
        <v>30</v>
      </c>
      <c r="L931" s="32">
        <v>0</v>
      </c>
      <c r="M931" s="32">
        <v>0.1</v>
      </c>
      <c r="N931" s="32">
        <v>0.05</v>
      </c>
      <c r="O931" s="32">
        <v>0.85</v>
      </c>
      <c r="P931" s="36">
        <v>0.875</v>
      </c>
      <c r="Q931" s="37">
        <v>0.86250000000000004</v>
      </c>
      <c r="R931" s="38">
        <v>1708.35104</v>
      </c>
      <c r="S931" s="39">
        <v>0</v>
      </c>
      <c r="T931" s="39">
        <v>1708.35104</v>
      </c>
      <c r="U931" s="39">
        <v>1473.4527720000001</v>
      </c>
      <c r="V931" s="40">
        <v>234.89826799999992</v>
      </c>
      <c r="W931" s="41">
        <f>IFERROR(Table1[[#This Row],[DC Capex (Inflated)]]/Table1[[#This Row],[Total capital cost Incl subsidies (Inflated)]],0)</f>
        <v>0.86250000000000004</v>
      </c>
      <c r="X931" s="42">
        <f>IFERROR(Table1[[#This Row],[Rates Loan (Inflated)]]/Table1[[#This Row],[Total capital cost Incl subsidies (Inflated)]],0)</f>
        <v>0.13749999999999996</v>
      </c>
      <c r="Y931" s="43">
        <f>IFERROR(Table1[[#This Row],[Subsidies (Uninflated)]]/Table1[[#This Row],[Total capital cost Incl subsidies (Inflated)]],0)</f>
        <v>0</v>
      </c>
      <c r="Z931" s="10"/>
    </row>
    <row r="932" spans="1:26" ht="46.5" x14ac:dyDescent="0.35">
      <c r="A932" s="32" t="s">
        <v>1081</v>
      </c>
      <c r="B932" s="56" t="s">
        <v>1082</v>
      </c>
      <c r="C932" s="53" t="s">
        <v>996</v>
      </c>
      <c r="D932" s="65" t="s">
        <v>992</v>
      </c>
      <c r="E932" s="65" t="s">
        <v>20</v>
      </c>
      <c r="F932" s="60" t="s">
        <v>55</v>
      </c>
      <c r="G932" s="70">
        <v>1</v>
      </c>
      <c r="H932" s="34">
        <v>2006</v>
      </c>
      <c r="I932" s="33">
        <v>2003</v>
      </c>
      <c r="J932" s="65">
        <v>2031</v>
      </c>
      <c r="K932" s="35">
        <v>30</v>
      </c>
      <c r="L932" s="32">
        <v>0</v>
      </c>
      <c r="M932" s="32">
        <v>0.70500000000000007</v>
      </c>
      <c r="N932" s="32">
        <v>0.05</v>
      </c>
      <c r="O932" s="32">
        <v>0.24499999999999988</v>
      </c>
      <c r="P932" s="36">
        <v>0.125</v>
      </c>
      <c r="Q932" s="37">
        <v>0.185</v>
      </c>
      <c r="R932" s="38">
        <v>63.243940000000002</v>
      </c>
      <c r="S932" s="39">
        <v>0</v>
      </c>
      <c r="T932" s="39">
        <v>63.243940000000002</v>
      </c>
      <c r="U932" s="39">
        <v>11.700128900000001</v>
      </c>
      <c r="V932" s="40">
        <v>51.543811099999999</v>
      </c>
      <c r="W932" s="41">
        <f>IFERROR(Table1[[#This Row],[DC Capex (Inflated)]]/Table1[[#This Row],[Total capital cost Incl subsidies (Inflated)]],0)</f>
        <v>0.185</v>
      </c>
      <c r="X932" s="42">
        <f>IFERROR(Table1[[#This Row],[Rates Loan (Inflated)]]/Table1[[#This Row],[Total capital cost Incl subsidies (Inflated)]],0)</f>
        <v>0.81499999999999995</v>
      </c>
      <c r="Y932" s="43">
        <f>IFERROR(Table1[[#This Row],[Subsidies (Uninflated)]]/Table1[[#This Row],[Total capital cost Incl subsidies (Inflated)]],0)</f>
        <v>0</v>
      </c>
      <c r="Z932" s="10"/>
    </row>
    <row r="933" spans="1:26" ht="23.25" x14ac:dyDescent="0.35">
      <c r="A933" s="32" t="s">
        <v>1125</v>
      </c>
      <c r="B933" s="56" t="s">
        <v>1126</v>
      </c>
      <c r="C933" s="53" t="s">
        <v>48</v>
      </c>
      <c r="D933" s="65" t="s">
        <v>992</v>
      </c>
      <c r="E933" s="65" t="s">
        <v>20</v>
      </c>
      <c r="F933" s="60" t="s">
        <v>55</v>
      </c>
      <c r="G933" s="70">
        <v>1</v>
      </c>
      <c r="H933" s="34">
        <v>2006</v>
      </c>
      <c r="I933" s="33">
        <v>2004</v>
      </c>
      <c r="J933" s="65">
        <v>2031</v>
      </c>
      <c r="K933" s="35">
        <v>30</v>
      </c>
      <c r="L933" s="32">
        <v>0</v>
      </c>
      <c r="M933" s="32">
        <v>0.1</v>
      </c>
      <c r="N933" s="32">
        <v>0.02</v>
      </c>
      <c r="O933" s="32">
        <v>0.88</v>
      </c>
      <c r="P933" s="36">
        <v>0.875</v>
      </c>
      <c r="Q933" s="37">
        <v>0.87749999999999995</v>
      </c>
      <c r="R933" s="38">
        <v>48.734919999999995</v>
      </c>
      <c r="S933" s="39">
        <v>0</v>
      </c>
      <c r="T933" s="39">
        <v>48.734919999999995</v>
      </c>
      <c r="U933" s="39">
        <v>42.7648923</v>
      </c>
      <c r="V933" s="40">
        <v>5.9700277000000037</v>
      </c>
      <c r="W933" s="41">
        <f>IFERROR(Table1[[#This Row],[DC Capex (Inflated)]]/Table1[[#This Row],[Total capital cost Incl subsidies (Inflated)]],0)</f>
        <v>0.87750000000000006</v>
      </c>
      <c r="X933" s="42">
        <f>IFERROR(Table1[[#This Row],[Rates Loan (Inflated)]]/Table1[[#This Row],[Total capital cost Incl subsidies (Inflated)]],0)</f>
        <v>0.12250000000000008</v>
      </c>
      <c r="Y933" s="43">
        <f>IFERROR(Table1[[#This Row],[Subsidies (Uninflated)]]/Table1[[#This Row],[Total capital cost Incl subsidies (Inflated)]],0)</f>
        <v>0</v>
      </c>
      <c r="Z933" s="10"/>
    </row>
    <row r="934" spans="1:26" ht="46.5" x14ac:dyDescent="0.35">
      <c r="A934" s="32" t="s">
        <v>1048</v>
      </c>
      <c r="B934" s="56" t="s">
        <v>1049</v>
      </c>
      <c r="C934" s="53" t="s">
        <v>996</v>
      </c>
      <c r="D934" s="65" t="s">
        <v>992</v>
      </c>
      <c r="E934" s="65" t="s">
        <v>20</v>
      </c>
      <c r="F934" s="60" t="s">
        <v>55</v>
      </c>
      <c r="G934" s="70">
        <v>1</v>
      </c>
      <c r="H934" s="34">
        <v>2006</v>
      </c>
      <c r="I934" s="33">
        <v>2012</v>
      </c>
      <c r="J934" s="65">
        <v>2031</v>
      </c>
      <c r="K934" s="35">
        <v>20</v>
      </c>
      <c r="L934" s="32">
        <v>0</v>
      </c>
      <c r="M934" s="32">
        <v>0.1</v>
      </c>
      <c r="N934" s="32">
        <v>0.05</v>
      </c>
      <c r="O934" s="32">
        <v>0.85</v>
      </c>
      <c r="P934" s="36">
        <v>0.875</v>
      </c>
      <c r="Q934" s="37">
        <v>0.86250000000000004</v>
      </c>
      <c r="R934" s="38">
        <v>246.24325999999999</v>
      </c>
      <c r="S934" s="39">
        <v>0</v>
      </c>
      <c r="T934" s="39">
        <v>246.24325999999999</v>
      </c>
      <c r="U934" s="39">
        <v>212.38481175000001</v>
      </c>
      <c r="V934" s="40">
        <v>33.858448249999981</v>
      </c>
      <c r="W934" s="41">
        <f>IFERROR(Table1[[#This Row],[DC Capex (Inflated)]]/Table1[[#This Row],[Total capital cost Incl subsidies (Inflated)]],0)</f>
        <v>0.86250000000000004</v>
      </c>
      <c r="X934" s="42">
        <f>IFERROR(Table1[[#This Row],[Rates Loan (Inflated)]]/Table1[[#This Row],[Total capital cost Incl subsidies (Inflated)]],0)</f>
        <v>0.13749999999999993</v>
      </c>
      <c r="Y934" s="43">
        <f>IFERROR(Table1[[#This Row],[Subsidies (Uninflated)]]/Table1[[#This Row],[Total capital cost Incl subsidies (Inflated)]],0)</f>
        <v>0</v>
      </c>
      <c r="Z934" s="10"/>
    </row>
    <row r="935" spans="1:26" ht="46.5" x14ac:dyDescent="0.35">
      <c r="A935" s="32" t="s">
        <v>1050</v>
      </c>
      <c r="B935" s="56" t="s">
        <v>1051</v>
      </c>
      <c r="C935" s="53" t="s">
        <v>996</v>
      </c>
      <c r="D935" s="65" t="s">
        <v>992</v>
      </c>
      <c r="E935" s="65" t="s">
        <v>20</v>
      </c>
      <c r="F935" s="60" t="s">
        <v>55</v>
      </c>
      <c r="G935" s="70">
        <v>1</v>
      </c>
      <c r="H935" s="34">
        <v>2006</v>
      </c>
      <c r="I935" s="33">
        <v>2007</v>
      </c>
      <c r="J935" s="65">
        <v>2031</v>
      </c>
      <c r="K935" s="35">
        <v>20</v>
      </c>
      <c r="L935" s="32">
        <v>0</v>
      </c>
      <c r="M935" s="32">
        <v>0.1</v>
      </c>
      <c r="N935" s="32">
        <v>0.05</v>
      </c>
      <c r="O935" s="32">
        <v>0.85</v>
      </c>
      <c r="P935" s="36">
        <v>0.875</v>
      </c>
      <c r="Q935" s="37">
        <v>0.86250000000000004</v>
      </c>
      <c r="R935" s="38">
        <v>43.758000000000003</v>
      </c>
      <c r="S935" s="39">
        <v>0</v>
      </c>
      <c r="T935" s="39">
        <v>43.758000000000003</v>
      </c>
      <c r="U935" s="39">
        <v>37.741275000000002</v>
      </c>
      <c r="V935" s="40">
        <v>6.016725000000001</v>
      </c>
      <c r="W935" s="41">
        <f>IFERROR(Table1[[#This Row],[DC Capex (Inflated)]]/Table1[[#This Row],[Total capital cost Incl subsidies (Inflated)]],0)</f>
        <v>0.86249999999999993</v>
      </c>
      <c r="X935" s="42">
        <f>IFERROR(Table1[[#This Row],[Rates Loan (Inflated)]]/Table1[[#This Row],[Total capital cost Incl subsidies (Inflated)]],0)</f>
        <v>0.13750000000000001</v>
      </c>
      <c r="Y935" s="43">
        <f>IFERROR(Table1[[#This Row],[Subsidies (Uninflated)]]/Table1[[#This Row],[Total capital cost Incl subsidies (Inflated)]],0)</f>
        <v>0</v>
      </c>
      <c r="Z935" s="10"/>
    </row>
    <row r="936" spans="1:26" ht="23.25" x14ac:dyDescent="0.35">
      <c r="A936" s="32" t="s">
        <v>1146</v>
      </c>
      <c r="B936" s="56" t="s">
        <v>1147</v>
      </c>
      <c r="C936" s="53" t="s">
        <v>40</v>
      </c>
      <c r="D936" s="65" t="s">
        <v>992</v>
      </c>
      <c r="E936" s="65" t="s">
        <v>20</v>
      </c>
      <c r="F936" s="60" t="s">
        <v>55</v>
      </c>
      <c r="G936" s="70">
        <v>1</v>
      </c>
      <c r="H936" s="34">
        <v>2006</v>
      </c>
      <c r="I936" s="33">
        <v>2005</v>
      </c>
      <c r="J936" s="65">
        <v>2031</v>
      </c>
      <c r="K936" s="35">
        <v>30</v>
      </c>
      <c r="L936" s="32">
        <v>0</v>
      </c>
      <c r="M936" s="32">
        <v>0.1</v>
      </c>
      <c r="N936" s="32">
        <v>0.05</v>
      </c>
      <c r="O936" s="32">
        <v>0.85</v>
      </c>
      <c r="P936" s="36">
        <v>0.875</v>
      </c>
      <c r="Q936" s="37">
        <v>0.86250000000000004</v>
      </c>
      <c r="R936" s="38">
        <v>86.656480000000002</v>
      </c>
      <c r="S936" s="39">
        <v>0</v>
      </c>
      <c r="T936" s="39">
        <v>86.656480000000002</v>
      </c>
      <c r="U936" s="39">
        <v>74.741213999999999</v>
      </c>
      <c r="V936" s="40">
        <v>11.915265999999999</v>
      </c>
      <c r="W936" s="41">
        <f>IFERROR(Table1[[#This Row],[DC Capex (Inflated)]]/Table1[[#This Row],[Total capital cost Incl subsidies (Inflated)]],0)</f>
        <v>0.86249999999999993</v>
      </c>
      <c r="X936" s="42">
        <f>IFERROR(Table1[[#This Row],[Rates Loan (Inflated)]]/Table1[[#This Row],[Total capital cost Incl subsidies (Inflated)]],0)</f>
        <v>0.13749999999999998</v>
      </c>
      <c r="Y936" s="43">
        <f>IFERROR(Table1[[#This Row],[Subsidies (Uninflated)]]/Table1[[#This Row],[Total capital cost Incl subsidies (Inflated)]],0)</f>
        <v>0</v>
      </c>
      <c r="Z936" s="10"/>
    </row>
    <row r="937" spans="1:26" ht="46.5" x14ac:dyDescent="0.35">
      <c r="A937" s="32" t="s">
        <v>1072</v>
      </c>
      <c r="B937" s="56" t="s">
        <v>1073</v>
      </c>
      <c r="C937" s="53" t="s">
        <v>996</v>
      </c>
      <c r="D937" s="65" t="s">
        <v>992</v>
      </c>
      <c r="E937" s="65" t="s">
        <v>20</v>
      </c>
      <c r="F937" s="60" t="s">
        <v>55</v>
      </c>
      <c r="G937" s="70">
        <v>1</v>
      </c>
      <c r="H937" s="34">
        <v>2006</v>
      </c>
      <c r="I937" s="33">
        <v>2008</v>
      </c>
      <c r="J937" s="65">
        <v>2031</v>
      </c>
      <c r="K937" s="35">
        <v>30</v>
      </c>
      <c r="L937" s="32">
        <v>0</v>
      </c>
      <c r="M937" s="32">
        <v>0.1</v>
      </c>
      <c r="N937" s="32">
        <v>0.05</v>
      </c>
      <c r="O937" s="32">
        <v>0.85</v>
      </c>
      <c r="P937" s="36">
        <v>0.875</v>
      </c>
      <c r="Q937" s="37">
        <v>0.86250000000000004</v>
      </c>
      <c r="R937" s="38">
        <v>207.4529</v>
      </c>
      <c r="S937" s="39">
        <v>0</v>
      </c>
      <c r="T937" s="39">
        <v>207.4529</v>
      </c>
      <c r="U937" s="39">
        <v>178.92812625000002</v>
      </c>
      <c r="V937" s="40">
        <v>28.52477374999998</v>
      </c>
      <c r="W937" s="41">
        <f>IFERROR(Table1[[#This Row],[DC Capex (Inflated)]]/Table1[[#This Row],[Total capital cost Incl subsidies (Inflated)]],0)</f>
        <v>0.86250000000000004</v>
      </c>
      <c r="X937" s="42">
        <f>IFERROR(Table1[[#This Row],[Rates Loan (Inflated)]]/Table1[[#This Row],[Total capital cost Incl subsidies (Inflated)]],0)</f>
        <v>0.1374999999999999</v>
      </c>
      <c r="Y937" s="43">
        <f>IFERROR(Table1[[#This Row],[Subsidies (Uninflated)]]/Table1[[#This Row],[Total capital cost Incl subsidies (Inflated)]],0)</f>
        <v>0</v>
      </c>
      <c r="Z937" s="10"/>
    </row>
    <row r="938" spans="1:26" ht="46.5" x14ac:dyDescent="0.35">
      <c r="A938" s="32" t="s">
        <v>1078</v>
      </c>
      <c r="B938" s="56" t="s">
        <v>1085</v>
      </c>
      <c r="C938" s="53" t="s">
        <v>996</v>
      </c>
      <c r="D938" s="65" t="s">
        <v>992</v>
      </c>
      <c r="E938" s="65" t="s">
        <v>20</v>
      </c>
      <c r="F938" s="60" t="s">
        <v>55</v>
      </c>
      <c r="G938" s="70">
        <v>1</v>
      </c>
      <c r="H938" s="34">
        <v>2006</v>
      </c>
      <c r="I938" s="33">
        <v>2001</v>
      </c>
      <c r="J938" s="65">
        <v>2031</v>
      </c>
      <c r="K938" s="35">
        <v>10</v>
      </c>
      <c r="L938" s="32">
        <v>0</v>
      </c>
      <c r="M938" s="32">
        <v>0.70500000000000007</v>
      </c>
      <c r="N938" s="32">
        <v>0.05</v>
      </c>
      <c r="O938" s="32">
        <v>0.24499999999999988</v>
      </c>
      <c r="P938" s="36">
        <v>0.125</v>
      </c>
      <c r="Q938" s="37">
        <v>0.185</v>
      </c>
      <c r="R938" s="38">
        <v>19352.095010000001</v>
      </c>
      <c r="S938" s="39">
        <v>0</v>
      </c>
      <c r="T938" s="39">
        <v>19352.095010000001</v>
      </c>
      <c r="U938" s="39">
        <v>3580.1375768500006</v>
      </c>
      <c r="V938" s="40">
        <v>15771.957433150003</v>
      </c>
      <c r="W938" s="41">
        <f>IFERROR(Table1[[#This Row],[DC Capex (Inflated)]]/Table1[[#This Row],[Total capital cost Incl subsidies (Inflated)]],0)</f>
        <v>0.18500000000000003</v>
      </c>
      <c r="X938" s="42">
        <f>IFERROR(Table1[[#This Row],[Rates Loan (Inflated)]]/Table1[[#This Row],[Total capital cost Incl subsidies (Inflated)]],0)</f>
        <v>0.81500000000000006</v>
      </c>
      <c r="Y938" s="43">
        <f>IFERROR(Table1[[#This Row],[Subsidies (Uninflated)]]/Table1[[#This Row],[Total capital cost Incl subsidies (Inflated)]],0)</f>
        <v>0</v>
      </c>
      <c r="Z938" s="10"/>
    </row>
    <row r="939" spans="1:26" ht="23.25" x14ac:dyDescent="0.35">
      <c r="A939" s="32" t="s">
        <v>1166</v>
      </c>
      <c r="B939" s="56" t="s">
        <v>1167</v>
      </c>
      <c r="C939" s="53" t="s">
        <v>40</v>
      </c>
      <c r="D939" s="65" t="s">
        <v>992</v>
      </c>
      <c r="E939" s="65" t="s">
        <v>20</v>
      </c>
      <c r="F939" s="60" t="s">
        <v>55</v>
      </c>
      <c r="G939" s="70">
        <v>1</v>
      </c>
      <c r="H939" s="34">
        <v>2006</v>
      </c>
      <c r="I939" s="33">
        <v>2005</v>
      </c>
      <c r="J939" s="65">
        <v>2031</v>
      </c>
      <c r="K939" s="35">
        <v>30</v>
      </c>
      <c r="L939" s="32">
        <v>0</v>
      </c>
      <c r="M939" s="32">
        <v>0.1</v>
      </c>
      <c r="N939" s="32">
        <v>0.05</v>
      </c>
      <c r="O939" s="32">
        <v>0.85</v>
      </c>
      <c r="P939" s="36">
        <v>0.875</v>
      </c>
      <c r="Q939" s="37">
        <v>0.86250000000000004</v>
      </c>
      <c r="R939" s="38">
        <v>65.075680000000006</v>
      </c>
      <c r="S939" s="39">
        <v>0</v>
      </c>
      <c r="T939" s="39">
        <v>65.075680000000006</v>
      </c>
      <c r="U939" s="39">
        <v>56.127774000000002</v>
      </c>
      <c r="V939" s="40">
        <v>8.9479059999999961</v>
      </c>
      <c r="W939" s="41">
        <f>IFERROR(Table1[[#This Row],[DC Capex (Inflated)]]/Table1[[#This Row],[Total capital cost Incl subsidies (Inflated)]],0)</f>
        <v>0.86249999999999993</v>
      </c>
      <c r="X939" s="42">
        <f>IFERROR(Table1[[#This Row],[Rates Loan (Inflated)]]/Table1[[#This Row],[Total capital cost Incl subsidies (Inflated)]],0)</f>
        <v>0.13749999999999993</v>
      </c>
      <c r="Y939" s="43">
        <f>IFERROR(Table1[[#This Row],[Subsidies (Uninflated)]]/Table1[[#This Row],[Total capital cost Incl subsidies (Inflated)]],0)</f>
        <v>0</v>
      </c>
      <c r="Z939" s="10"/>
    </row>
    <row r="940" spans="1:26" ht="23.25" x14ac:dyDescent="0.35">
      <c r="A940" s="32" t="s">
        <v>1224</v>
      </c>
      <c r="B940" s="56" t="s">
        <v>1225</v>
      </c>
      <c r="C940" s="53" t="s">
        <v>48</v>
      </c>
      <c r="D940" s="65" t="s">
        <v>992</v>
      </c>
      <c r="E940" s="65" t="s">
        <v>20</v>
      </c>
      <c r="F940" s="60" t="s">
        <v>55</v>
      </c>
      <c r="G940" s="70">
        <v>1</v>
      </c>
      <c r="H940" s="34">
        <v>2008</v>
      </c>
      <c r="I940" s="33">
        <v>2015</v>
      </c>
      <c r="J940" s="65">
        <v>2031</v>
      </c>
      <c r="K940" s="35">
        <v>30</v>
      </c>
      <c r="L940" s="32">
        <v>0.1</v>
      </c>
      <c r="M940" s="32">
        <v>0.505</v>
      </c>
      <c r="N940" s="32">
        <v>0.02</v>
      </c>
      <c r="O940" s="32">
        <v>0.375</v>
      </c>
      <c r="P940" s="36">
        <v>0.125</v>
      </c>
      <c r="Q940" s="37">
        <v>0.25</v>
      </c>
      <c r="R940" s="38">
        <v>1308.9520199999999</v>
      </c>
      <c r="S940" s="39">
        <v>0</v>
      </c>
      <c r="T940" s="39">
        <v>1308.9520199999999</v>
      </c>
      <c r="U940" s="39">
        <v>327.23800499999999</v>
      </c>
      <c r="V940" s="40">
        <v>981.71401500000002</v>
      </c>
      <c r="W940" s="41">
        <f>IFERROR(Table1[[#This Row],[DC Capex (Inflated)]]/Table1[[#This Row],[Total capital cost Incl subsidies (Inflated)]],0)</f>
        <v>0.25</v>
      </c>
      <c r="X940" s="42">
        <f>IFERROR(Table1[[#This Row],[Rates Loan (Inflated)]]/Table1[[#This Row],[Total capital cost Incl subsidies (Inflated)]],0)</f>
        <v>0.75</v>
      </c>
      <c r="Y940" s="43">
        <f>IFERROR(Table1[[#This Row],[Subsidies (Uninflated)]]/Table1[[#This Row],[Total capital cost Incl subsidies (Inflated)]],0)</f>
        <v>0</v>
      </c>
      <c r="Z940" s="10"/>
    </row>
    <row r="941" spans="1:26" ht="46.5" x14ac:dyDescent="0.35">
      <c r="A941" s="32" t="s">
        <v>1228</v>
      </c>
      <c r="B941" s="56" t="s">
        <v>1229</v>
      </c>
      <c r="C941" s="53" t="s">
        <v>48</v>
      </c>
      <c r="D941" s="65" t="s">
        <v>992</v>
      </c>
      <c r="E941" s="65" t="s">
        <v>20</v>
      </c>
      <c r="F941" s="60" t="s">
        <v>55</v>
      </c>
      <c r="G941" s="70">
        <v>1</v>
      </c>
      <c r="H941" s="34">
        <v>2008</v>
      </c>
      <c r="I941" s="33">
        <v>2015</v>
      </c>
      <c r="J941" s="65">
        <v>2031</v>
      </c>
      <c r="K941" s="35">
        <v>30</v>
      </c>
      <c r="L941" s="32">
        <v>0</v>
      </c>
      <c r="M941" s="32">
        <v>0.1</v>
      </c>
      <c r="N941" s="32">
        <v>0.05</v>
      </c>
      <c r="O941" s="32">
        <v>0.85</v>
      </c>
      <c r="P941" s="36">
        <v>0.875</v>
      </c>
      <c r="Q941" s="37">
        <v>0.86250000000000004</v>
      </c>
      <c r="R941" s="38">
        <v>13.688039999999987</v>
      </c>
      <c r="S941" s="39">
        <v>0</v>
      </c>
      <c r="T941" s="39">
        <v>13.688039999999987</v>
      </c>
      <c r="U941" s="39">
        <v>11.805934499999992</v>
      </c>
      <c r="V941" s="40">
        <v>1.882105499999998</v>
      </c>
      <c r="W941" s="41">
        <f>IFERROR(Table1[[#This Row],[DC Capex (Inflated)]]/Table1[[#This Row],[Total capital cost Incl subsidies (Inflated)]],0)</f>
        <v>0.86250000000000027</v>
      </c>
      <c r="X941" s="42">
        <f>IFERROR(Table1[[#This Row],[Rates Loan (Inflated)]]/Table1[[#This Row],[Total capital cost Incl subsidies (Inflated)]],0)</f>
        <v>0.13749999999999998</v>
      </c>
      <c r="Y941" s="43">
        <f>IFERROR(Table1[[#This Row],[Subsidies (Uninflated)]]/Table1[[#This Row],[Total capital cost Incl subsidies (Inflated)]],0)</f>
        <v>0</v>
      </c>
      <c r="Z941" s="10"/>
    </row>
    <row r="942" spans="1:26" ht="46.5" x14ac:dyDescent="0.35">
      <c r="A942" s="32" t="s">
        <v>1058</v>
      </c>
      <c r="B942" s="56" t="s">
        <v>1059</v>
      </c>
      <c r="C942" s="53" t="s">
        <v>996</v>
      </c>
      <c r="D942" s="65" t="s">
        <v>992</v>
      </c>
      <c r="E942" s="65" t="s">
        <v>20</v>
      </c>
      <c r="F942" s="60" t="s">
        <v>55</v>
      </c>
      <c r="G942" s="70">
        <v>1</v>
      </c>
      <c r="H942" s="34">
        <v>2006</v>
      </c>
      <c r="I942" s="33">
        <v>2009</v>
      </c>
      <c r="J942" s="65">
        <v>2031</v>
      </c>
      <c r="K942" s="35">
        <v>15</v>
      </c>
      <c r="L942" s="32">
        <v>0</v>
      </c>
      <c r="M942" s="32">
        <v>0.1</v>
      </c>
      <c r="N942" s="32">
        <v>0.05</v>
      </c>
      <c r="O942" s="32">
        <v>0.85</v>
      </c>
      <c r="P942" s="36">
        <v>0.875</v>
      </c>
      <c r="Q942" s="37">
        <v>0.86250000000000004</v>
      </c>
      <c r="R942" s="38">
        <v>227.74978999999999</v>
      </c>
      <c r="S942" s="39">
        <v>0</v>
      </c>
      <c r="T942" s="39">
        <v>227.74978999999999</v>
      </c>
      <c r="U942" s="39">
        <v>196.43419387500001</v>
      </c>
      <c r="V942" s="40">
        <v>31.315596125000006</v>
      </c>
      <c r="W942" s="41">
        <f>IFERROR(Table1[[#This Row],[DC Capex (Inflated)]]/Table1[[#This Row],[Total capital cost Incl subsidies (Inflated)]],0)</f>
        <v>0.86250000000000004</v>
      </c>
      <c r="X942" s="42">
        <f>IFERROR(Table1[[#This Row],[Rates Loan (Inflated)]]/Table1[[#This Row],[Total capital cost Incl subsidies (Inflated)]],0)</f>
        <v>0.13750000000000004</v>
      </c>
      <c r="Y942" s="43">
        <f>IFERROR(Table1[[#This Row],[Subsidies (Uninflated)]]/Table1[[#This Row],[Total capital cost Incl subsidies (Inflated)]],0)</f>
        <v>0</v>
      </c>
      <c r="Z942" s="10"/>
    </row>
    <row r="943" spans="1:26" ht="23.25" x14ac:dyDescent="0.35">
      <c r="A943" s="32" t="s">
        <v>1150</v>
      </c>
      <c r="B943" s="56" t="s">
        <v>1151</v>
      </c>
      <c r="C943" s="53" t="s">
        <v>40</v>
      </c>
      <c r="D943" s="65" t="s">
        <v>992</v>
      </c>
      <c r="E943" s="65" t="s">
        <v>20</v>
      </c>
      <c r="F943" s="60" t="s">
        <v>55</v>
      </c>
      <c r="G943" s="70">
        <v>1</v>
      </c>
      <c r="H943" s="34">
        <v>2006</v>
      </c>
      <c r="I943" s="33">
        <v>2010</v>
      </c>
      <c r="J943" s="65">
        <v>2031</v>
      </c>
      <c r="K943" s="35">
        <v>30</v>
      </c>
      <c r="L943" s="32">
        <v>0</v>
      </c>
      <c r="M943" s="32">
        <v>0.1</v>
      </c>
      <c r="N943" s="32">
        <v>0.05</v>
      </c>
      <c r="O943" s="32">
        <v>0.85</v>
      </c>
      <c r="P943" s="36">
        <v>0.875</v>
      </c>
      <c r="Q943" s="37">
        <v>0.86250000000000004</v>
      </c>
      <c r="R943" s="38">
        <v>1208.1463699999999</v>
      </c>
      <c r="S943" s="39">
        <v>0</v>
      </c>
      <c r="T943" s="39">
        <v>1208.1463699999999</v>
      </c>
      <c r="U943" s="39">
        <v>1042.0262441249999</v>
      </c>
      <c r="V943" s="40">
        <v>166.12012587499996</v>
      </c>
      <c r="W943" s="41">
        <f>IFERROR(Table1[[#This Row],[DC Capex (Inflated)]]/Table1[[#This Row],[Total capital cost Incl subsidies (Inflated)]],0)</f>
        <v>0.86250000000000004</v>
      </c>
      <c r="X943" s="42">
        <f>IFERROR(Table1[[#This Row],[Rates Loan (Inflated)]]/Table1[[#This Row],[Total capital cost Incl subsidies (Inflated)]],0)</f>
        <v>0.13749999999999998</v>
      </c>
      <c r="Y943" s="43">
        <f>IFERROR(Table1[[#This Row],[Subsidies (Uninflated)]]/Table1[[#This Row],[Total capital cost Incl subsidies (Inflated)]],0)</f>
        <v>0</v>
      </c>
      <c r="Z943" s="10"/>
    </row>
    <row r="944" spans="1:26" ht="46.5" x14ac:dyDescent="0.35">
      <c r="A944" s="32" t="s">
        <v>1092</v>
      </c>
      <c r="B944" s="56" t="s">
        <v>1093</v>
      </c>
      <c r="C944" s="53" t="s">
        <v>996</v>
      </c>
      <c r="D944" s="65" t="s">
        <v>992</v>
      </c>
      <c r="E944" s="65" t="s">
        <v>20</v>
      </c>
      <c r="F944" s="60" t="s">
        <v>55</v>
      </c>
      <c r="G944" s="70">
        <v>1</v>
      </c>
      <c r="H944" s="34">
        <v>2006</v>
      </c>
      <c r="I944" s="33">
        <v>2004</v>
      </c>
      <c r="J944" s="65">
        <v>2031</v>
      </c>
      <c r="K944" s="35">
        <v>15</v>
      </c>
      <c r="L944" s="32">
        <v>0</v>
      </c>
      <c r="M944" s="32">
        <v>0.70500000000000007</v>
      </c>
      <c r="N944" s="32">
        <v>0.05</v>
      </c>
      <c r="O944" s="32">
        <v>0.24499999999999988</v>
      </c>
      <c r="P944" s="36">
        <v>0.125</v>
      </c>
      <c r="Q944" s="37">
        <v>0.185</v>
      </c>
      <c r="R944" s="38">
        <v>38</v>
      </c>
      <c r="S944" s="39">
        <v>0</v>
      </c>
      <c r="T944" s="39">
        <v>38</v>
      </c>
      <c r="U944" s="39">
        <v>7.03</v>
      </c>
      <c r="V944" s="40">
        <v>30.97</v>
      </c>
      <c r="W944" s="41">
        <f>IFERROR(Table1[[#This Row],[DC Capex (Inflated)]]/Table1[[#This Row],[Total capital cost Incl subsidies (Inflated)]],0)</f>
        <v>0.185</v>
      </c>
      <c r="X944" s="42">
        <f>IFERROR(Table1[[#This Row],[Rates Loan (Inflated)]]/Table1[[#This Row],[Total capital cost Incl subsidies (Inflated)]],0)</f>
        <v>0.81499999999999995</v>
      </c>
      <c r="Y944" s="43">
        <f>IFERROR(Table1[[#This Row],[Subsidies (Uninflated)]]/Table1[[#This Row],[Total capital cost Incl subsidies (Inflated)]],0)</f>
        <v>0</v>
      </c>
      <c r="Z944" s="10"/>
    </row>
    <row r="945" spans="1:26" ht="46.5" x14ac:dyDescent="0.35">
      <c r="A945" s="32" t="s">
        <v>997</v>
      </c>
      <c r="B945" s="56" t="s">
        <v>998</v>
      </c>
      <c r="C945" s="53" t="s">
        <v>996</v>
      </c>
      <c r="D945" s="65" t="s">
        <v>992</v>
      </c>
      <c r="E945" s="65" t="s">
        <v>20</v>
      </c>
      <c r="F945" s="60" t="s">
        <v>55</v>
      </c>
      <c r="G945" s="70">
        <v>1</v>
      </c>
      <c r="H945" s="34">
        <v>2006</v>
      </c>
      <c r="I945" s="33">
        <v>2013</v>
      </c>
      <c r="J945" s="65">
        <v>2031</v>
      </c>
      <c r="K945" s="35">
        <v>30</v>
      </c>
      <c r="L945" s="32">
        <v>0</v>
      </c>
      <c r="M945" s="32">
        <v>0.1</v>
      </c>
      <c r="N945" s="32">
        <v>0.05</v>
      </c>
      <c r="O945" s="32">
        <v>0.85</v>
      </c>
      <c r="P945" s="36">
        <v>0.875</v>
      </c>
      <c r="Q945" s="37">
        <v>0.86250000000000004</v>
      </c>
      <c r="R945" s="38">
        <v>978.49099999999999</v>
      </c>
      <c r="S945" s="39">
        <v>0</v>
      </c>
      <c r="T945" s="39">
        <v>978.49099999999999</v>
      </c>
      <c r="U945" s="39">
        <v>843.94848749999994</v>
      </c>
      <c r="V945" s="40">
        <v>134.54251250000002</v>
      </c>
      <c r="W945" s="41">
        <f>IFERROR(Table1[[#This Row],[DC Capex (Inflated)]]/Table1[[#This Row],[Total capital cost Incl subsidies (Inflated)]],0)</f>
        <v>0.86249999999999993</v>
      </c>
      <c r="X945" s="42">
        <f>IFERROR(Table1[[#This Row],[Rates Loan (Inflated)]]/Table1[[#This Row],[Total capital cost Incl subsidies (Inflated)]],0)</f>
        <v>0.13750000000000001</v>
      </c>
      <c r="Y945" s="43">
        <f>IFERROR(Table1[[#This Row],[Subsidies (Uninflated)]]/Table1[[#This Row],[Total capital cost Incl subsidies (Inflated)]],0)</f>
        <v>0</v>
      </c>
      <c r="Z945" s="10"/>
    </row>
    <row r="946" spans="1:26" ht="46.5" x14ac:dyDescent="0.35">
      <c r="A946" s="32" t="s">
        <v>999</v>
      </c>
      <c r="B946" s="56" t="s">
        <v>1000</v>
      </c>
      <c r="C946" s="53" t="s">
        <v>996</v>
      </c>
      <c r="D946" s="65" t="s">
        <v>992</v>
      </c>
      <c r="E946" s="65" t="s">
        <v>20</v>
      </c>
      <c r="F946" s="60" t="s">
        <v>55</v>
      </c>
      <c r="G946" s="70">
        <v>1</v>
      </c>
      <c r="H946" s="34">
        <v>2006</v>
      </c>
      <c r="I946" s="33">
        <v>2013</v>
      </c>
      <c r="J946" s="65">
        <v>2031</v>
      </c>
      <c r="K946" s="35">
        <v>30</v>
      </c>
      <c r="L946" s="32">
        <v>0</v>
      </c>
      <c r="M946" s="32">
        <v>0.1</v>
      </c>
      <c r="N946" s="32">
        <v>0.05</v>
      </c>
      <c r="O946" s="32">
        <v>0.85</v>
      </c>
      <c r="P946" s="36">
        <v>0.875</v>
      </c>
      <c r="Q946" s="37">
        <v>0.86250000000000004</v>
      </c>
      <c r="R946" s="38">
        <v>206.33862999999999</v>
      </c>
      <c r="S946" s="39">
        <v>0</v>
      </c>
      <c r="T946" s="39">
        <v>206.33862999999999</v>
      </c>
      <c r="U946" s="39">
        <v>177.967068375</v>
      </c>
      <c r="V946" s="40">
        <v>28.371561624999998</v>
      </c>
      <c r="W946" s="41">
        <f>IFERROR(Table1[[#This Row],[DC Capex (Inflated)]]/Table1[[#This Row],[Total capital cost Incl subsidies (Inflated)]],0)</f>
        <v>0.86250000000000004</v>
      </c>
      <c r="X946" s="42">
        <f>IFERROR(Table1[[#This Row],[Rates Loan (Inflated)]]/Table1[[#This Row],[Total capital cost Incl subsidies (Inflated)]],0)</f>
        <v>0.13749999999999998</v>
      </c>
      <c r="Y946" s="43">
        <f>IFERROR(Table1[[#This Row],[Subsidies (Uninflated)]]/Table1[[#This Row],[Total capital cost Incl subsidies (Inflated)]],0)</f>
        <v>0</v>
      </c>
      <c r="Z946" s="10"/>
    </row>
    <row r="947" spans="1:26" ht="46.5" x14ac:dyDescent="0.35">
      <c r="A947" s="32" t="s">
        <v>1094</v>
      </c>
      <c r="B947" s="56" t="s">
        <v>1095</v>
      </c>
      <c r="C947" s="53" t="s">
        <v>996</v>
      </c>
      <c r="D947" s="65" t="s">
        <v>992</v>
      </c>
      <c r="E947" s="65" t="s">
        <v>20</v>
      </c>
      <c r="F947" s="60" t="s">
        <v>55</v>
      </c>
      <c r="G947" s="70">
        <v>1</v>
      </c>
      <c r="H947" s="34">
        <v>2006</v>
      </c>
      <c r="I947" s="33">
        <v>2004</v>
      </c>
      <c r="J947" s="65">
        <v>2031</v>
      </c>
      <c r="K947" s="35">
        <v>15</v>
      </c>
      <c r="L947" s="32">
        <v>0</v>
      </c>
      <c r="M947" s="32">
        <v>0.70500000000000007</v>
      </c>
      <c r="N947" s="32">
        <v>0.05</v>
      </c>
      <c r="O947" s="32">
        <v>0.24499999999999988</v>
      </c>
      <c r="P947" s="36">
        <v>0.125</v>
      </c>
      <c r="Q947" s="37">
        <v>0.185</v>
      </c>
      <c r="R947" s="38">
        <v>35.312930000000001</v>
      </c>
      <c r="S947" s="39">
        <v>0</v>
      </c>
      <c r="T947" s="39">
        <v>35.312930000000001</v>
      </c>
      <c r="U947" s="39">
        <v>6.5328920500000001</v>
      </c>
      <c r="V947" s="40">
        <v>28.780037950000001</v>
      </c>
      <c r="W947" s="41">
        <f>IFERROR(Table1[[#This Row],[DC Capex (Inflated)]]/Table1[[#This Row],[Total capital cost Incl subsidies (Inflated)]],0)</f>
        <v>0.185</v>
      </c>
      <c r="X947" s="42">
        <f>IFERROR(Table1[[#This Row],[Rates Loan (Inflated)]]/Table1[[#This Row],[Total capital cost Incl subsidies (Inflated)]],0)</f>
        <v>0.81499999999999995</v>
      </c>
      <c r="Y947" s="43">
        <f>IFERROR(Table1[[#This Row],[Subsidies (Uninflated)]]/Table1[[#This Row],[Total capital cost Incl subsidies (Inflated)]],0)</f>
        <v>0</v>
      </c>
      <c r="Z947" s="10"/>
    </row>
    <row r="948" spans="1:26" ht="46.5" x14ac:dyDescent="0.35">
      <c r="A948" s="32" t="s">
        <v>1086</v>
      </c>
      <c r="B948" s="56" t="s">
        <v>1087</v>
      </c>
      <c r="C948" s="53" t="s">
        <v>996</v>
      </c>
      <c r="D948" s="65" t="s">
        <v>992</v>
      </c>
      <c r="E948" s="65" t="s">
        <v>20</v>
      </c>
      <c r="F948" s="60" t="s">
        <v>55</v>
      </c>
      <c r="G948" s="70">
        <v>1</v>
      </c>
      <c r="H948" s="34">
        <v>2006</v>
      </c>
      <c r="I948" s="33">
        <v>2004</v>
      </c>
      <c r="J948" s="65">
        <v>2031</v>
      </c>
      <c r="K948" s="35">
        <v>15</v>
      </c>
      <c r="L948" s="32">
        <v>0</v>
      </c>
      <c r="M948" s="32">
        <v>0.70500000000000007</v>
      </c>
      <c r="N948" s="32">
        <v>0.05</v>
      </c>
      <c r="O948" s="32">
        <v>0.24499999999999988</v>
      </c>
      <c r="P948" s="36">
        <v>0.125</v>
      </c>
      <c r="Q948" s="37">
        <v>0.185</v>
      </c>
      <c r="R948" s="38">
        <v>102.18486</v>
      </c>
      <c r="S948" s="39">
        <v>0</v>
      </c>
      <c r="T948" s="39">
        <v>102.18486</v>
      </c>
      <c r="U948" s="39">
        <v>18.9041991</v>
      </c>
      <c r="V948" s="40">
        <v>83.280660900000001</v>
      </c>
      <c r="W948" s="41">
        <f>IFERROR(Table1[[#This Row],[DC Capex (Inflated)]]/Table1[[#This Row],[Total capital cost Incl subsidies (Inflated)]],0)</f>
        <v>0.185</v>
      </c>
      <c r="X948" s="42">
        <f>IFERROR(Table1[[#This Row],[Rates Loan (Inflated)]]/Table1[[#This Row],[Total capital cost Incl subsidies (Inflated)]],0)</f>
        <v>0.81500000000000006</v>
      </c>
      <c r="Y948" s="43">
        <f>IFERROR(Table1[[#This Row],[Subsidies (Uninflated)]]/Table1[[#This Row],[Total capital cost Incl subsidies (Inflated)]],0)</f>
        <v>0</v>
      </c>
      <c r="Z948" s="10"/>
    </row>
    <row r="949" spans="1:26" ht="46.5" x14ac:dyDescent="0.35">
      <c r="A949" s="32" t="s">
        <v>1062</v>
      </c>
      <c r="B949" s="56" t="s">
        <v>1063</v>
      </c>
      <c r="C949" s="53" t="s">
        <v>996</v>
      </c>
      <c r="D949" s="65" t="s">
        <v>992</v>
      </c>
      <c r="E949" s="65" t="s">
        <v>20</v>
      </c>
      <c r="F949" s="60" t="s">
        <v>55</v>
      </c>
      <c r="G949" s="70">
        <v>1</v>
      </c>
      <c r="H949" s="34">
        <v>2006</v>
      </c>
      <c r="I949" s="33">
        <v>2009</v>
      </c>
      <c r="J949" s="65">
        <v>2031</v>
      </c>
      <c r="K949" s="35">
        <v>10</v>
      </c>
      <c r="L949" s="32">
        <v>0</v>
      </c>
      <c r="M949" s="32">
        <v>0.1</v>
      </c>
      <c r="N949" s="32">
        <v>0.05</v>
      </c>
      <c r="O949" s="32">
        <v>0.85</v>
      </c>
      <c r="P949" s="36">
        <v>0.875</v>
      </c>
      <c r="Q949" s="37">
        <v>0.86250000000000004</v>
      </c>
      <c r="R949" s="38">
        <v>690.75809000000004</v>
      </c>
      <c r="S949" s="39">
        <v>0</v>
      </c>
      <c r="T949" s="39">
        <v>690.75809000000004</v>
      </c>
      <c r="U949" s="39">
        <v>595.77885262500013</v>
      </c>
      <c r="V949" s="40">
        <v>94.979237374999983</v>
      </c>
      <c r="W949" s="41">
        <f>IFERROR(Table1[[#This Row],[DC Capex (Inflated)]]/Table1[[#This Row],[Total capital cost Incl subsidies (Inflated)]],0)</f>
        <v>0.86250000000000016</v>
      </c>
      <c r="X949" s="42">
        <f>IFERROR(Table1[[#This Row],[Rates Loan (Inflated)]]/Table1[[#This Row],[Total capital cost Incl subsidies (Inflated)]],0)</f>
        <v>0.13749999999999996</v>
      </c>
      <c r="Y949" s="43">
        <f>IFERROR(Table1[[#This Row],[Subsidies (Uninflated)]]/Table1[[#This Row],[Total capital cost Incl subsidies (Inflated)]],0)</f>
        <v>0</v>
      </c>
      <c r="Z949" s="10"/>
    </row>
    <row r="950" spans="1:26" ht="46.5" x14ac:dyDescent="0.35">
      <c r="A950" s="32" t="s">
        <v>1076</v>
      </c>
      <c r="B950" s="56" t="s">
        <v>1077</v>
      </c>
      <c r="C950" s="53" t="s">
        <v>996</v>
      </c>
      <c r="D950" s="65" t="s">
        <v>992</v>
      </c>
      <c r="E950" s="65" t="s">
        <v>20</v>
      </c>
      <c r="F950" s="60" t="s">
        <v>55</v>
      </c>
      <c r="G950" s="70">
        <v>1</v>
      </c>
      <c r="H950" s="34">
        <v>2006</v>
      </c>
      <c r="I950" s="33">
        <v>2003</v>
      </c>
      <c r="J950" s="65">
        <v>2031</v>
      </c>
      <c r="K950" s="35">
        <v>10</v>
      </c>
      <c r="L950" s="32">
        <v>0</v>
      </c>
      <c r="M950" s="32">
        <v>0.70500000000000007</v>
      </c>
      <c r="N950" s="32">
        <v>0.05</v>
      </c>
      <c r="O950" s="32">
        <v>0.24499999999999988</v>
      </c>
      <c r="P950" s="36">
        <v>0.125</v>
      </c>
      <c r="Q950" s="37">
        <v>0.185</v>
      </c>
      <c r="R950" s="38">
        <v>410.30568</v>
      </c>
      <c r="S950" s="39">
        <v>0</v>
      </c>
      <c r="T950" s="39">
        <v>410.30568</v>
      </c>
      <c r="U950" s="39">
        <v>75.906550800000005</v>
      </c>
      <c r="V950" s="40">
        <v>334.39912919999995</v>
      </c>
      <c r="W950" s="41">
        <f>IFERROR(Table1[[#This Row],[DC Capex (Inflated)]]/Table1[[#This Row],[Total capital cost Incl subsidies (Inflated)]],0)</f>
        <v>0.18500000000000003</v>
      </c>
      <c r="X950" s="42">
        <f>IFERROR(Table1[[#This Row],[Rates Loan (Inflated)]]/Table1[[#This Row],[Total capital cost Incl subsidies (Inflated)]],0)</f>
        <v>0.81499999999999984</v>
      </c>
      <c r="Y950" s="43">
        <f>IFERROR(Table1[[#This Row],[Subsidies (Uninflated)]]/Table1[[#This Row],[Total capital cost Incl subsidies (Inflated)]],0)</f>
        <v>0</v>
      </c>
      <c r="Z950" s="10"/>
    </row>
    <row r="951" spans="1:26" ht="23.25" x14ac:dyDescent="0.35">
      <c r="A951" s="32" t="s">
        <v>1005</v>
      </c>
      <c r="B951" s="56" t="s">
        <v>1006</v>
      </c>
      <c r="C951" s="53" t="s">
        <v>48</v>
      </c>
      <c r="D951" s="65" t="s">
        <v>992</v>
      </c>
      <c r="E951" s="65" t="s">
        <v>20</v>
      </c>
      <c r="F951" s="60" t="s">
        <v>55</v>
      </c>
      <c r="G951" s="70">
        <v>1</v>
      </c>
      <c r="H951" s="34">
        <v>2006</v>
      </c>
      <c r="I951" s="33">
        <v>2013</v>
      </c>
      <c r="J951" s="65">
        <v>2031</v>
      </c>
      <c r="K951" s="35">
        <v>30</v>
      </c>
      <c r="L951" s="32">
        <v>0</v>
      </c>
      <c r="M951" s="32">
        <v>0.1</v>
      </c>
      <c r="N951" s="32">
        <v>0.05</v>
      </c>
      <c r="O951" s="32">
        <v>0.85</v>
      </c>
      <c r="P951" s="36">
        <v>0.875</v>
      </c>
      <c r="Q951" s="37">
        <v>0.86250000000000004</v>
      </c>
      <c r="R951" s="38">
        <v>859.44186999999999</v>
      </c>
      <c r="S951" s="39">
        <v>0</v>
      </c>
      <c r="T951" s="39">
        <v>859.44186999999999</v>
      </c>
      <c r="U951" s="39">
        <v>741.26861287500003</v>
      </c>
      <c r="V951" s="40">
        <v>118.17325712499999</v>
      </c>
      <c r="W951" s="41">
        <f>IFERROR(Table1[[#This Row],[DC Capex (Inflated)]]/Table1[[#This Row],[Total capital cost Incl subsidies (Inflated)]],0)</f>
        <v>0.86250000000000004</v>
      </c>
      <c r="X951" s="42">
        <f>IFERROR(Table1[[#This Row],[Rates Loan (Inflated)]]/Table1[[#This Row],[Total capital cost Incl subsidies (Inflated)]],0)</f>
        <v>0.13749999999999998</v>
      </c>
      <c r="Y951" s="43">
        <f>IFERROR(Table1[[#This Row],[Subsidies (Uninflated)]]/Table1[[#This Row],[Total capital cost Incl subsidies (Inflated)]],0)</f>
        <v>0</v>
      </c>
      <c r="Z951" s="10"/>
    </row>
    <row r="952" spans="1:26" ht="46.5" x14ac:dyDescent="0.35">
      <c r="A952" s="32" t="s">
        <v>1096</v>
      </c>
      <c r="B952" s="56" t="s">
        <v>1097</v>
      </c>
      <c r="C952" s="53" t="s">
        <v>996</v>
      </c>
      <c r="D952" s="65" t="s">
        <v>992</v>
      </c>
      <c r="E952" s="65" t="s">
        <v>20</v>
      </c>
      <c r="F952" s="60" t="s">
        <v>55</v>
      </c>
      <c r="G952" s="70">
        <v>1</v>
      </c>
      <c r="H952" s="34">
        <v>2006</v>
      </c>
      <c r="I952" s="33">
        <v>2004</v>
      </c>
      <c r="J952" s="65">
        <v>2031</v>
      </c>
      <c r="K952" s="35">
        <v>15</v>
      </c>
      <c r="L952" s="32">
        <v>0</v>
      </c>
      <c r="M952" s="32">
        <v>0.70500000000000007</v>
      </c>
      <c r="N952" s="32">
        <v>0.05</v>
      </c>
      <c r="O952" s="32">
        <v>0.24499999999999988</v>
      </c>
      <c r="P952" s="36">
        <v>0.125</v>
      </c>
      <c r="Q952" s="37">
        <v>0.185</v>
      </c>
      <c r="R952" s="38">
        <v>13.779500000000001</v>
      </c>
      <c r="S952" s="39">
        <v>0</v>
      </c>
      <c r="T952" s="39">
        <v>13.779500000000001</v>
      </c>
      <c r="U952" s="39">
        <v>2.5492075000000001</v>
      </c>
      <c r="V952" s="40">
        <v>11.230292500000001</v>
      </c>
      <c r="W952" s="41">
        <f>IFERROR(Table1[[#This Row],[DC Capex (Inflated)]]/Table1[[#This Row],[Total capital cost Incl subsidies (Inflated)]],0)</f>
        <v>0.185</v>
      </c>
      <c r="X952" s="42">
        <f>IFERROR(Table1[[#This Row],[Rates Loan (Inflated)]]/Table1[[#This Row],[Total capital cost Incl subsidies (Inflated)]],0)</f>
        <v>0.81500000000000006</v>
      </c>
      <c r="Y952" s="43">
        <f>IFERROR(Table1[[#This Row],[Subsidies (Uninflated)]]/Table1[[#This Row],[Total capital cost Incl subsidies (Inflated)]],0)</f>
        <v>0</v>
      </c>
      <c r="Z952" s="10"/>
    </row>
    <row r="953" spans="1:26" ht="46.5" x14ac:dyDescent="0.35">
      <c r="A953" s="32" t="s">
        <v>1064</v>
      </c>
      <c r="B953" s="56" t="s">
        <v>1065</v>
      </c>
      <c r="C953" s="53" t="s">
        <v>996</v>
      </c>
      <c r="D953" s="65" t="s">
        <v>992</v>
      </c>
      <c r="E953" s="65" t="s">
        <v>20</v>
      </c>
      <c r="F953" s="60" t="s">
        <v>55</v>
      </c>
      <c r="G953" s="70">
        <v>1</v>
      </c>
      <c r="H953" s="34">
        <v>2006</v>
      </c>
      <c r="I953" s="33">
        <v>2010</v>
      </c>
      <c r="J953" s="65">
        <v>2031</v>
      </c>
      <c r="K953" s="35">
        <v>15</v>
      </c>
      <c r="L953" s="32">
        <v>0</v>
      </c>
      <c r="M953" s="32">
        <v>0.1</v>
      </c>
      <c r="N953" s="32">
        <v>0.05</v>
      </c>
      <c r="O953" s="32">
        <v>0.85</v>
      </c>
      <c r="P953" s="36">
        <v>0.875</v>
      </c>
      <c r="Q953" s="37">
        <v>0.86250000000000004</v>
      </c>
      <c r="R953" s="38">
        <v>19.894200000000001</v>
      </c>
      <c r="S953" s="39">
        <v>0</v>
      </c>
      <c r="T953" s="39">
        <v>19.894200000000001</v>
      </c>
      <c r="U953" s="39">
        <v>17.1587475</v>
      </c>
      <c r="V953" s="40">
        <v>2.735452500000001</v>
      </c>
      <c r="W953" s="41">
        <f>IFERROR(Table1[[#This Row],[DC Capex (Inflated)]]/Table1[[#This Row],[Total capital cost Incl subsidies (Inflated)]],0)</f>
        <v>0.86249999999999993</v>
      </c>
      <c r="X953" s="42">
        <f>IFERROR(Table1[[#This Row],[Rates Loan (Inflated)]]/Table1[[#This Row],[Total capital cost Incl subsidies (Inflated)]],0)</f>
        <v>0.13750000000000004</v>
      </c>
      <c r="Y953" s="43">
        <f>IFERROR(Table1[[#This Row],[Subsidies (Uninflated)]]/Table1[[#This Row],[Total capital cost Incl subsidies (Inflated)]],0)</f>
        <v>0</v>
      </c>
      <c r="Z953" s="10"/>
    </row>
    <row r="954" spans="1:26" ht="46.5" x14ac:dyDescent="0.35">
      <c r="A954" s="32" t="s">
        <v>1066</v>
      </c>
      <c r="B954" s="56" t="s">
        <v>1067</v>
      </c>
      <c r="C954" s="53" t="s">
        <v>996</v>
      </c>
      <c r="D954" s="65" t="s">
        <v>992</v>
      </c>
      <c r="E954" s="65" t="s">
        <v>20</v>
      </c>
      <c r="F954" s="60" t="s">
        <v>55</v>
      </c>
      <c r="G954" s="70">
        <v>1</v>
      </c>
      <c r="H954" s="34">
        <v>2006</v>
      </c>
      <c r="I954" s="33">
        <v>2012</v>
      </c>
      <c r="J954" s="65">
        <v>2031</v>
      </c>
      <c r="K954" s="35">
        <v>30</v>
      </c>
      <c r="L954" s="32">
        <v>0</v>
      </c>
      <c r="M954" s="32">
        <v>0.1</v>
      </c>
      <c r="N954" s="32">
        <v>0.05</v>
      </c>
      <c r="O954" s="32">
        <v>0.85</v>
      </c>
      <c r="P954" s="36">
        <v>0.875</v>
      </c>
      <c r="Q954" s="37">
        <v>0.86250000000000004</v>
      </c>
      <c r="R954" s="38">
        <v>42.76634</v>
      </c>
      <c r="S954" s="39">
        <v>0</v>
      </c>
      <c r="T954" s="39">
        <v>42.76634</v>
      </c>
      <c r="U954" s="39">
        <v>36.885968250000005</v>
      </c>
      <c r="V954" s="40">
        <v>5.8803717499999948</v>
      </c>
      <c r="W954" s="41">
        <f>IFERROR(Table1[[#This Row],[DC Capex (Inflated)]]/Table1[[#This Row],[Total capital cost Incl subsidies (Inflated)]],0)</f>
        <v>0.86250000000000016</v>
      </c>
      <c r="X954" s="42">
        <f>IFERROR(Table1[[#This Row],[Rates Loan (Inflated)]]/Table1[[#This Row],[Total capital cost Incl subsidies (Inflated)]],0)</f>
        <v>0.13749999999999987</v>
      </c>
      <c r="Y954" s="43">
        <f>IFERROR(Table1[[#This Row],[Subsidies (Uninflated)]]/Table1[[#This Row],[Total capital cost Incl subsidies (Inflated)]],0)</f>
        <v>0</v>
      </c>
      <c r="Z954" s="10"/>
    </row>
    <row r="955" spans="1:26" ht="46.5" x14ac:dyDescent="0.35">
      <c r="A955" s="32" t="s">
        <v>1154</v>
      </c>
      <c r="B955" s="56" t="s">
        <v>1155</v>
      </c>
      <c r="C955" s="53" t="s">
        <v>996</v>
      </c>
      <c r="D955" s="65" t="s">
        <v>992</v>
      </c>
      <c r="E955" s="65" t="s">
        <v>20</v>
      </c>
      <c r="F955" s="60" t="s">
        <v>55</v>
      </c>
      <c r="G955" s="70">
        <v>1</v>
      </c>
      <c r="H955" s="34">
        <v>2006</v>
      </c>
      <c r="I955" s="33">
        <v>2006</v>
      </c>
      <c r="J955" s="65">
        <v>2031</v>
      </c>
      <c r="K955" s="35">
        <v>30</v>
      </c>
      <c r="L955" s="32">
        <v>0</v>
      </c>
      <c r="M955" s="32">
        <v>0.1</v>
      </c>
      <c r="N955" s="32">
        <v>0.05</v>
      </c>
      <c r="O955" s="32">
        <v>0.85</v>
      </c>
      <c r="P955" s="36">
        <v>0.875</v>
      </c>
      <c r="Q955" s="37">
        <v>0.86250000000000004</v>
      </c>
      <c r="R955" s="38">
        <v>20</v>
      </c>
      <c r="S955" s="39">
        <v>0</v>
      </c>
      <c r="T955" s="39">
        <v>20</v>
      </c>
      <c r="U955" s="39">
        <v>17.25</v>
      </c>
      <c r="V955" s="40">
        <v>2.75</v>
      </c>
      <c r="W955" s="41">
        <f>IFERROR(Table1[[#This Row],[DC Capex (Inflated)]]/Table1[[#This Row],[Total capital cost Incl subsidies (Inflated)]],0)</f>
        <v>0.86250000000000004</v>
      </c>
      <c r="X955" s="42">
        <f>IFERROR(Table1[[#This Row],[Rates Loan (Inflated)]]/Table1[[#This Row],[Total capital cost Incl subsidies (Inflated)]],0)</f>
        <v>0.13750000000000001</v>
      </c>
      <c r="Y955" s="43">
        <f>IFERROR(Table1[[#This Row],[Subsidies (Uninflated)]]/Table1[[#This Row],[Total capital cost Incl subsidies (Inflated)]],0)</f>
        <v>0</v>
      </c>
      <c r="Z955" s="10"/>
    </row>
    <row r="956" spans="1:26" ht="46.5" x14ac:dyDescent="0.35">
      <c r="A956" s="32" t="s">
        <v>1042</v>
      </c>
      <c r="B956" s="56" t="s">
        <v>1043</v>
      </c>
      <c r="C956" s="53" t="s">
        <v>996</v>
      </c>
      <c r="D956" s="65" t="s">
        <v>992</v>
      </c>
      <c r="E956" s="65" t="s">
        <v>20</v>
      </c>
      <c r="F956" s="60" t="s">
        <v>55</v>
      </c>
      <c r="G956" s="70">
        <v>1</v>
      </c>
      <c r="H956" s="34">
        <v>2006</v>
      </c>
      <c r="I956" s="33">
        <v>2010</v>
      </c>
      <c r="J956" s="65">
        <v>2031</v>
      </c>
      <c r="K956" s="35">
        <v>30</v>
      </c>
      <c r="L956" s="32">
        <v>0</v>
      </c>
      <c r="M956" s="32">
        <v>0.1</v>
      </c>
      <c r="N956" s="32">
        <v>0.05</v>
      </c>
      <c r="O956" s="32">
        <v>0.85</v>
      </c>
      <c r="P956" s="36">
        <v>0.875</v>
      </c>
      <c r="Q956" s="37">
        <v>0.86250000000000004</v>
      </c>
      <c r="R956" s="38">
        <v>1488.68658</v>
      </c>
      <c r="S956" s="39">
        <v>0</v>
      </c>
      <c r="T956" s="39">
        <v>1488.68658</v>
      </c>
      <c r="U956" s="39">
        <v>1283.9921752500002</v>
      </c>
      <c r="V956" s="40">
        <v>204.69440474999985</v>
      </c>
      <c r="W956" s="41">
        <f>IFERROR(Table1[[#This Row],[DC Capex (Inflated)]]/Table1[[#This Row],[Total capital cost Incl subsidies (Inflated)]],0)</f>
        <v>0.86250000000000004</v>
      </c>
      <c r="X956" s="42">
        <f>IFERROR(Table1[[#This Row],[Rates Loan (Inflated)]]/Table1[[#This Row],[Total capital cost Incl subsidies (Inflated)]],0)</f>
        <v>0.1374999999999999</v>
      </c>
      <c r="Y956" s="43">
        <f>IFERROR(Table1[[#This Row],[Subsidies (Uninflated)]]/Table1[[#This Row],[Total capital cost Incl subsidies (Inflated)]],0)</f>
        <v>0</v>
      </c>
      <c r="Z956" s="10"/>
    </row>
    <row r="957" spans="1:26" ht="46.5" x14ac:dyDescent="0.35">
      <c r="A957" s="32" t="s">
        <v>1052</v>
      </c>
      <c r="B957" s="56" t="s">
        <v>1053</v>
      </c>
      <c r="C957" s="53" t="s">
        <v>996</v>
      </c>
      <c r="D957" s="65" t="s">
        <v>992</v>
      </c>
      <c r="E957" s="65" t="s">
        <v>20</v>
      </c>
      <c r="F957" s="60" t="s">
        <v>55</v>
      </c>
      <c r="G957" s="70">
        <v>1</v>
      </c>
      <c r="H957" s="34">
        <v>2006</v>
      </c>
      <c r="I957" s="33">
        <v>2010</v>
      </c>
      <c r="J957" s="65">
        <v>2031</v>
      </c>
      <c r="K957" s="35">
        <v>30</v>
      </c>
      <c r="L957" s="32">
        <v>0</v>
      </c>
      <c r="M957" s="32">
        <v>0.1</v>
      </c>
      <c r="N957" s="32">
        <v>0.05</v>
      </c>
      <c r="O957" s="32">
        <v>0.85</v>
      </c>
      <c r="P957" s="36">
        <v>0.875</v>
      </c>
      <c r="Q957" s="37">
        <v>0.86250000000000004</v>
      </c>
      <c r="R957" s="38">
        <v>451.25734</v>
      </c>
      <c r="S957" s="39">
        <v>0</v>
      </c>
      <c r="T957" s="39">
        <v>451.25734</v>
      </c>
      <c r="U957" s="39">
        <v>389.20945575000002</v>
      </c>
      <c r="V957" s="40">
        <v>62.047884249999974</v>
      </c>
      <c r="W957" s="41">
        <f>IFERROR(Table1[[#This Row],[DC Capex (Inflated)]]/Table1[[#This Row],[Total capital cost Incl subsidies (Inflated)]],0)</f>
        <v>0.86250000000000004</v>
      </c>
      <c r="X957" s="42">
        <f>IFERROR(Table1[[#This Row],[Rates Loan (Inflated)]]/Table1[[#This Row],[Total capital cost Incl subsidies (Inflated)]],0)</f>
        <v>0.13749999999999996</v>
      </c>
      <c r="Y957" s="43">
        <f>IFERROR(Table1[[#This Row],[Subsidies (Uninflated)]]/Table1[[#This Row],[Total capital cost Incl subsidies (Inflated)]],0)</f>
        <v>0</v>
      </c>
      <c r="Z957" s="10"/>
    </row>
    <row r="958" spans="1:26" ht="46.5" x14ac:dyDescent="0.35">
      <c r="A958" s="32" t="s">
        <v>1056</v>
      </c>
      <c r="B958" s="56" t="s">
        <v>1057</v>
      </c>
      <c r="C958" s="53" t="s">
        <v>996</v>
      </c>
      <c r="D958" s="65" t="s">
        <v>992</v>
      </c>
      <c r="E958" s="65" t="s">
        <v>20</v>
      </c>
      <c r="F958" s="60" t="s">
        <v>55</v>
      </c>
      <c r="G958" s="70">
        <v>1</v>
      </c>
      <c r="H958" s="34">
        <v>2006</v>
      </c>
      <c r="I958" s="33">
        <v>2010</v>
      </c>
      <c r="J958" s="65">
        <v>2031</v>
      </c>
      <c r="K958" s="35">
        <v>15</v>
      </c>
      <c r="L958" s="32">
        <v>0</v>
      </c>
      <c r="M958" s="32">
        <v>0.1</v>
      </c>
      <c r="N958" s="32">
        <v>0.05</v>
      </c>
      <c r="O958" s="32">
        <v>0.85</v>
      </c>
      <c r="P958" s="36">
        <v>0.875</v>
      </c>
      <c r="Q958" s="37">
        <v>0.86250000000000004</v>
      </c>
      <c r="R958" s="38">
        <v>239.94861</v>
      </c>
      <c r="S958" s="39">
        <v>0</v>
      </c>
      <c r="T958" s="39">
        <v>239.94861</v>
      </c>
      <c r="U958" s="39">
        <v>206.95567612500002</v>
      </c>
      <c r="V958" s="40">
        <v>32.992933874999991</v>
      </c>
      <c r="W958" s="41">
        <f>IFERROR(Table1[[#This Row],[DC Capex (Inflated)]]/Table1[[#This Row],[Total capital cost Incl subsidies (Inflated)]],0)</f>
        <v>0.86250000000000004</v>
      </c>
      <c r="X958" s="42">
        <f>IFERROR(Table1[[#This Row],[Rates Loan (Inflated)]]/Table1[[#This Row],[Total capital cost Incl subsidies (Inflated)]],0)</f>
        <v>0.13749999999999996</v>
      </c>
      <c r="Y958" s="43">
        <f>IFERROR(Table1[[#This Row],[Subsidies (Uninflated)]]/Table1[[#This Row],[Total capital cost Incl subsidies (Inflated)]],0)</f>
        <v>0</v>
      </c>
      <c r="Z958" s="10"/>
    </row>
    <row r="959" spans="1:26" ht="46.5" x14ac:dyDescent="0.35">
      <c r="A959" s="32" t="s">
        <v>1060</v>
      </c>
      <c r="B959" s="56" t="s">
        <v>1061</v>
      </c>
      <c r="C959" s="53" t="s">
        <v>996</v>
      </c>
      <c r="D959" s="65" t="s">
        <v>992</v>
      </c>
      <c r="E959" s="65" t="s">
        <v>20</v>
      </c>
      <c r="F959" s="60" t="s">
        <v>55</v>
      </c>
      <c r="G959" s="70">
        <v>1</v>
      </c>
      <c r="H959" s="34">
        <v>2006</v>
      </c>
      <c r="I959" s="33">
        <v>2010</v>
      </c>
      <c r="J959" s="65">
        <v>2031</v>
      </c>
      <c r="K959" s="35">
        <v>30</v>
      </c>
      <c r="L959" s="32">
        <v>0</v>
      </c>
      <c r="M959" s="32">
        <v>0.1</v>
      </c>
      <c r="N959" s="32">
        <v>0.05</v>
      </c>
      <c r="O959" s="32">
        <v>0.85</v>
      </c>
      <c r="P959" s="36">
        <v>0.875</v>
      </c>
      <c r="Q959" s="37">
        <v>0.86250000000000004</v>
      </c>
      <c r="R959" s="38">
        <v>995.39167999999995</v>
      </c>
      <c r="S959" s="39">
        <v>0</v>
      </c>
      <c r="T959" s="39">
        <v>995.39167999999995</v>
      </c>
      <c r="U959" s="39">
        <v>858.52532400000007</v>
      </c>
      <c r="V959" s="40">
        <v>136.86635599999994</v>
      </c>
      <c r="W959" s="41">
        <f>IFERROR(Table1[[#This Row],[DC Capex (Inflated)]]/Table1[[#This Row],[Total capital cost Incl subsidies (Inflated)]],0)</f>
        <v>0.86250000000000016</v>
      </c>
      <c r="X959" s="42">
        <f>IFERROR(Table1[[#This Row],[Rates Loan (Inflated)]]/Table1[[#This Row],[Total capital cost Incl subsidies (Inflated)]],0)</f>
        <v>0.13749999999999996</v>
      </c>
      <c r="Y959" s="43">
        <f>IFERROR(Table1[[#This Row],[Subsidies (Uninflated)]]/Table1[[#This Row],[Total capital cost Incl subsidies (Inflated)]],0)</f>
        <v>0</v>
      </c>
      <c r="Z959" s="10"/>
    </row>
    <row r="960" spans="1:26" ht="23.25" x14ac:dyDescent="0.35">
      <c r="A960" s="32" t="s">
        <v>1148</v>
      </c>
      <c r="B960" s="56" t="s">
        <v>1149</v>
      </c>
      <c r="C960" s="53" t="s">
        <v>40</v>
      </c>
      <c r="D960" s="65" t="s">
        <v>992</v>
      </c>
      <c r="E960" s="65" t="s">
        <v>20</v>
      </c>
      <c r="F960" s="60" t="s">
        <v>55</v>
      </c>
      <c r="G960" s="70">
        <v>1</v>
      </c>
      <c r="H960" s="34">
        <v>2006</v>
      </c>
      <c r="I960" s="33">
        <v>2006</v>
      </c>
      <c r="J960" s="65">
        <v>2031</v>
      </c>
      <c r="K960" s="35">
        <v>30</v>
      </c>
      <c r="L960" s="32">
        <v>0</v>
      </c>
      <c r="M960" s="32">
        <v>0.1</v>
      </c>
      <c r="N960" s="32">
        <v>0.05</v>
      </c>
      <c r="O960" s="32">
        <v>0.85</v>
      </c>
      <c r="P960" s="36">
        <v>0.875</v>
      </c>
      <c r="Q960" s="37">
        <v>0.86250000000000004</v>
      </c>
      <c r="R960" s="38">
        <v>834.81957</v>
      </c>
      <c r="S960" s="39">
        <v>0</v>
      </c>
      <c r="T960" s="39">
        <v>834.81957</v>
      </c>
      <c r="U960" s="39">
        <v>720.03187912500005</v>
      </c>
      <c r="V960" s="40">
        <v>114.78769087499998</v>
      </c>
      <c r="W960" s="41">
        <f>IFERROR(Table1[[#This Row],[DC Capex (Inflated)]]/Table1[[#This Row],[Total capital cost Incl subsidies (Inflated)]],0)</f>
        <v>0.86250000000000004</v>
      </c>
      <c r="X960" s="42">
        <f>IFERROR(Table1[[#This Row],[Rates Loan (Inflated)]]/Table1[[#This Row],[Total capital cost Incl subsidies (Inflated)]],0)</f>
        <v>0.13749999999999998</v>
      </c>
      <c r="Y960" s="43">
        <f>IFERROR(Table1[[#This Row],[Subsidies (Uninflated)]]/Table1[[#This Row],[Total capital cost Incl subsidies (Inflated)]],0)</f>
        <v>0</v>
      </c>
      <c r="Z960" s="10"/>
    </row>
    <row r="961" spans="1:26" ht="46.5" x14ac:dyDescent="0.35">
      <c r="A961" s="32" t="s">
        <v>1070</v>
      </c>
      <c r="B961" s="56" t="s">
        <v>1071</v>
      </c>
      <c r="C961" s="53" t="s">
        <v>996</v>
      </c>
      <c r="D961" s="65" t="s">
        <v>992</v>
      </c>
      <c r="E961" s="65" t="s">
        <v>20</v>
      </c>
      <c r="F961" s="60" t="s">
        <v>55</v>
      </c>
      <c r="G961" s="70">
        <v>1</v>
      </c>
      <c r="H961" s="34">
        <v>2006</v>
      </c>
      <c r="I961" s="33">
        <v>2010</v>
      </c>
      <c r="J961" s="65">
        <v>2031</v>
      </c>
      <c r="K961" s="35">
        <v>30</v>
      </c>
      <c r="L961" s="32">
        <v>0</v>
      </c>
      <c r="M961" s="32">
        <v>0.1</v>
      </c>
      <c r="N961" s="32">
        <v>0.05</v>
      </c>
      <c r="O961" s="32">
        <v>0.85</v>
      </c>
      <c r="P961" s="36">
        <v>0.875</v>
      </c>
      <c r="Q961" s="37">
        <v>0.86250000000000004</v>
      </c>
      <c r="R961" s="38">
        <v>971.81540999999993</v>
      </c>
      <c r="S961" s="39">
        <v>0</v>
      </c>
      <c r="T961" s="39">
        <v>971.81540999999993</v>
      </c>
      <c r="U961" s="39">
        <v>838.19079112499992</v>
      </c>
      <c r="V961" s="40">
        <v>133.62461887500001</v>
      </c>
      <c r="W961" s="41">
        <f>IFERROR(Table1[[#This Row],[DC Capex (Inflated)]]/Table1[[#This Row],[Total capital cost Incl subsidies (Inflated)]],0)</f>
        <v>0.86249999999999993</v>
      </c>
      <c r="X961" s="42">
        <f>IFERROR(Table1[[#This Row],[Rates Loan (Inflated)]]/Table1[[#This Row],[Total capital cost Incl subsidies (Inflated)]],0)</f>
        <v>0.13750000000000001</v>
      </c>
      <c r="Y961" s="43">
        <f>IFERROR(Table1[[#This Row],[Subsidies (Uninflated)]]/Table1[[#This Row],[Total capital cost Incl subsidies (Inflated)]],0)</f>
        <v>0</v>
      </c>
      <c r="Z961" s="10"/>
    </row>
    <row r="962" spans="1:26" ht="46.5" x14ac:dyDescent="0.35">
      <c r="A962" s="32" t="s">
        <v>1098</v>
      </c>
      <c r="B962" s="56" t="s">
        <v>1099</v>
      </c>
      <c r="C962" s="53" t="s">
        <v>996</v>
      </c>
      <c r="D962" s="65" t="s">
        <v>992</v>
      </c>
      <c r="E962" s="65" t="s">
        <v>20</v>
      </c>
      <c r="F962" s="60" t="s">
        <v>55</v>
      </c>
      <c r="G962" s="70">
        <v>1</v>
      </c>
      <c r="H962" s="34">
        <v>2006</v>
      </c>
      <c r="I962" s="33">
        <v>2004</v>
      </c>
      <c r="J962" s="65">
        <v>2031</v>
      </c>
      <c r="K962" s="35">
        <v>15</v>
      </c>
      <c r="L962" s="32">
        <v>0</v>
      </c>
      <c r="M962" s="32">
        <v>0.70500000000000007</v>
      </c>
      <c r="N962" s="32">
        <v>0.05</v>
      </c>
      <c r="O962" s="32">
        <v>0.24499999999999988</v>
      </c>
      <c r="P962" s="36">
        <v>0.125</v>
      </c>
      <c r="Q962" s="37">
        <v>0.185</v>
      </c>
      <c r="R962" s="38">
        <v>58.44106</v>
      </c>
      <c r="S962" s="39">
        <v>0</v>
      </c>
      <c r="T962" s="39">
        <v>58.44106</v>
      </c>
      <c r="U962" s="39">
        <v>10.811596099999999</v>
      </c>
      <c r="V962" s="40">
        <v>47.629463900000005</v>
      </c>
      <c r="W962" s="41">
        <f>IFERROR(Table1[[#This Row],[DC Capex (Inflated)]]/Table1[[#This Row],[Total capital cost Incl subsidies (Inflated)]],0)</f>
        <v>0.185</v>
      </c>
      <c r="X962" s="42">
        <f>IFERROR(Table1[[#This Row],[Rates Loan (Inflated)]]/Table1[[#This Row],[Total capital cost Incl subsidies (Inflated)]],0)</f>
        <v>0.81500000000000006</v>
      </c>
      <c r="Y962" s="43">
        <f>IFERROR(Table1[[#This Row],[Subsidies (Uninflated)]]/Table1[[#This Row],[Total capital cost Incl subsidies (Inflated)]],0)</f>
        <v>0</v>
      </c>
      <c r="Z962" s="10"/>
    </row>
    <row r="963" spans="1:26" ht="46.5" x14ac:dyDescent="0.35">
      <c r="A963" s="32" t="s">
        <v>1152</v>
      </c>
      <c r="B963" s="56" t="s">
        <v>1153</v>
      </c>
      <c r="C963" s="53" t="s">
        <v>1024</v>
      </c>
      <c r="D963" s="65" t="s">
        <v>992</v>
      </c>
      <c r="E963" s="65" t="s">
        <v>20</v>
      </c>
      <c r="F963" s="60" t="s">
        <v>55</v>
      </c>
      <c r="G963" s="70">
        <v>1</v>
      </c>
      <c r="H963" s="34">
        <v>2006</v>
      </c>
      <c r="I963" s="33">
        <v>2010</v>
      </c>
      <c r="J963" s="65">
        <v>2031</v>
      </c>
      <c r="K963" s="35">
        <v>30</v>
      </c>
      <c r="L963" s="32">
        <v>4.4999999999999929E-2</v>
      </c>
      <c r="M963" s="32">
        <v>0.90500000000000003</v>
      </c>
      <c r="N963" s="32">
        <v>0.05</v>
      </c>
      <c r="O963" s="32">
        <v>0</v>
      </c>
      <c r="P963" s="36">
        <v>0.125</v>
      </c>
      <c r="Q963" s="37">
        <v>6.25E-2</v>
      </c>
      <c r="R963" s="38">
        <v>834.25491999999986</v>
      </c>
      <c r="S963" s="39">
        <v>0</v>
      </c>
      <c r="T963" s="39">
        <v>834.25491999999986</v>
      </c>
      <c r="U963" s="39">
        <v>52.140932499999991</v>
      </c>
      <c r="V963" s="40">
        <v>782.11398750000001</v>
      </c>
      <c r="W963" s="41">
        <f>IFERROR(Table1[[#This Row],[DC Capex (Inflated)]]/Table1[[#This Row],[Total capital cost Incl subsidies (Inflated)]],0)</f>
        <v>6.25E-2</v>
      </c>
      <c r="X963" s="42">
        <f>IFERROR(Table1[[#This Row],[Rates Loan (Inflated)]]/Table1[[#This Row],[Total capital cost Incl subsidies (Inflated)]],0)</f>
        <v>0.93750000000000022</v>
      </c>
      <c r="Y963" s="43">
        <f>IFERROR(Table1[[#This Row],[Subsidies (Uninflated)]]/Table1[[#This Row],[Total capital cost Incl subsidies (Inflated)]],0)</f>
        <v>0</v>
      </c>
      <c r="Z963" s="10"/>
    </row>
    <row r="964" spans="1:26" ht="46.5" x14ac:dyDescent="0.35">
      <c r="A964" s="32" t="s">
        <v>1001</v>
      </c>
      <c r="B964" s="56" t="s">
        <v>1002</v>
      </c>
      <c r="C964" s="53" t="s">
        <v>996</v>
      </c>
      <c r="D964" s="65" t="s">
        <v>992</v>
      </c>
      <c r="E964" s="65" t="s">
        <v>20</v>
      </c>
      <c r="F964" s="60" t="s">
        <v>55</v>
      </c>
      <c r="G964" s="70">
        <v>1</v>
      </c>
      <c r="H964" s="34">
        <v>2006</v>
      </c>
      <c r="I964" s="33">
        <v>2013</v>
      </c>
      <c r="J964" s="65">
        <v>2031</v>
      </c>
      <c r="K964" s="35">
        <v>30</v>
      </c>
      <c r="L964" s="32">
        <v>0</v>
      </c>
      <c r="M964" s="32">
        <v>0.1</v>
      </c>
      <c r="N964" s="32">
        <v>0.05</v>
      </c>
      <c r="O964" s="32">
        <v>0.85</v>
      </c>
      <c r="P964" s="36">
        <v>0.875</v>
      </c>
      <c r="Q964" s="37">
        <v>0.86250000000000004</v>
      </c>
      <c r="R964" s="38">
        <v>12.895</v>
      </c>
      <c r="S964" s="39">
        <v>0</v>
      </c>
      <c r="T964" s="39">
        <v>12.895</v>
      </c>
      <c r="U964" s="39">
        <v>11.1219375</v>
      </c>
      <c r="V964" s="40">
        <v>1.7730625</v>
      </c>
      <c r="W964" s="41">
        <f>IFERROR(Table1[[#This Row],[DC Capex (Inflated)]]/Table1[[#This Row],[Total capital cost Incl subsidies (Inflated)]],0)</f>
        <v>0.86250000000000004</v>
      </c>
      <c r="X964" s="42">
        <f>IFERROR(Table1[[#This Row],[Rates Loan (Inflated)]]/Table1[[#This Row],[Total capital cost Incl subsidies (Inflated)]],0)</f>
        <v>0.13750000000000001</v>
      </c>
      <c r="Y964" s="43">
        <f>IFERROR(Table1[[#This Row],[Subsidies (Uninflated)]]/Table1[[#This Row],[Total capital cost Incl subsidies (Inflated)]],0)</f>
        <v>0</v>
      </c>
      <c r="Z964" s="10"/>
    </row>
    <row r="965" spans="1:26" ht="46.5" x14ac:dyDescent="0.35">
      <c r="A965" s="32" t="s">
        <v>1003</v>
      </c>
      <c r="B965" s="56" t="s">
        <v>1004</v>
      </c>
      <c r="C965" s="53" t="s">
        <v>996</v>
      </c>
      <c r="D965" s="65" t="s">
        <v>992</v>
      </c>
      <c r="E965" s="65" t="s">
        <v>20</v>
      </c>
      <c r="F965" s="60" t="s">
        <v>55</v>
      </c>
      <c r="G965" s="70">
        <v>1</v>
      </c>
      <c r="H965" s="34">
        <v>2006</v>
      </c>
      <c r="I965" s="33">
        <v>2013</v>
      </c>
      <c r="J965" s="65">
        <v>2031</v>
      </c>
      <c r="K965" s="35">
        <v>30</v>
      </c>
      <c r="L965" s="32">
        <v>0</v>
      </c>
      <c r="M965" s="32">
        <v>0.1</v>
      </c>
      <c r="N965" s="32">
        <v>0.05</v>
      </c>
      <c r="O965" s="32">
        <v>0.85</v>
      </c>
      <c r="P965" s="36">
        <v>0.875</v>
      </c>
      <c r="Q965" s="37">
        <v>0.86250000000000004</v>
      </c>
      <c r="R965" s="38">
        <v>33.7425</v>
      </c>
      <c r="S965" s="39">
        <v>0</v>
      </c>
      <c r="T965" s="39">
        <v>33.7425</v>
      </c>
      <c r="U965" s="39">
        <v>29.10290625</v>
      </c>
      <c r="V965" s="40">
        <v>4.6395937499999995</v>
      </c>
      <c r="W965" s="41">
        <f>IFERROR(Table1[[#This Row],[DC Capex (Inflated)]]/Table1[[#This Row],[Total capital cost Incl subsidies (Inflated)]],0)</f>
        <v>0.86250000000000004</v>
      </c>
      <c r="X965" s="42">
        <f>IFERROR(Table1[[#This Row],[Rates Loan (Inflated)]]/Table1[[#This Row],[Total capital cost Incl subsidies (Inflated)]],0)</f>
        <v>0.13749999999999998</v>
      </c>
      <c r="Y965" s="43">
        <f>IFERROR(Table1[[#This Row],[Subsidies (Uninflated)]]/Table1[[#This Row],[Total capital cost Incl subsidies (Inflated)]],0)</f>
        <v>0</v>
      </c>
      <c r="Z965" s="10"/>
    </row>
    <row r="966" spans="1:26" ht="46.5" x14ac:dyDescent="0.35">
      <c r="A966" s="32" t="s">
        <v>1020</v>
      </c>
      <c r="B966" s="56" t="s">
        <v>1021</v>
      </c>
      <c r="C966" s="53" t="s">
        <v>996</v>
      </c>
      <c r="D966" s="65" t="s">
        <v>992</v>
      </c>
      <c r="E966" s="65" t="s">
        <v>20</v>
      </c>
      <c r="F966" s="60" t="s">
        <v>55</v>
      </c>
      <c r="G966" s="70">
        <v>1</v>
      </c>
      <c r="H966" s="34">
        <v>2008</v>
      </c>
      <c r="I966" s="33">
        <v>2015</v>
      </c>
      <c r="J966" s="65">
        <v>2031</v>
      </c>
      <c r="K966" s="35">
        <v>30</v>
      </c>
      <c r="L966" s="32">
        <v>0</v>
      </c>
      <c r="M966" s="32">
        <v>0.1</v>
      </c>
      <c r="N966" s="32">
        <v>0.02</v>
      </c>
      <c r="O966" s="32">
        <v>0.88</v>
      </c>
      <c r="P966" s="36">
        <v>0.875</v>
      </c>
      <c r="Q966" s="37">
        <v>0.87749999999999995</v>
      </c>
      <c r="R966" s="38">
        <v>3376.9753099999998</v>
      </c>
      <c r="S966" s="39">
        <v>0</v>
      </c>
      <c r="T966" s="39">
        <v>3376.9753099999998</v>
      </c>
      <c r="U966" s="39">
        <v>2963.2958345249999</v>
      </c>
      <c r="V966" s="40">
        <v>413.67947547500017</v>
      </c>
      <c r="W966" s="41">
        <f>IFERROR(Table1[[#This Row],[DC Capex (Inflated)]]/Table1[[#This Row],[Total capital cost Incl subsidies (Inflated)]],0)</f>
        <v>0.87750000000000006</v>
      </c>
      <c r="X966" s="42">
        <f>IFERROR(Table1[[#This Row],[Rates Loan (Inflated)]]/Table1[[#This Row],[Total capital cost Incl subsidies (Inflated)]],0)</f>
        <v>0.12250000000000005</v>
      </c>
      <c r="Y966" s="43">
        <f>IFERROR(Table1[[#This Row],[Subsidies (Uninflated)]]/Table1[[#This Row],[Total capital cost Incl subsidies (Inflated)]],0)</f>
        <v>0</v>
      </c>
      <c r="Z966" s="10"/>
    </row>
    <row r="967" spans="1:26" ht="46.5" x14ac:dyDescent="0.35">
      <c r="A967" s="32" t="s">
        <v>1018</v>
      </c>
      <c r="B967" s="56" t="s">
        <v>1019</v>
      </c>
      <c r="C967" s="53" t="s">
        <v>996</v>
      </c>
      <c r="D967" s="65" t="s">
        <v>992</v>
      </c>
      <c r="E967" s="65" t="s">
        <v>20</v>
      </c>
      <c r="F967" s="60" t="s">
        <v>55</v>
      </c>
      <c r="G967" s="70">
        <v>1</v>
      </c>
      <c r="H967" s="34">
        <v>2008</v>
      </c>
      <c r="I967" s="33">
        <v>2015</v>
      </c>
      <c r="J967" s="65">
        <v>2031</v>
      </c>
      <c r="K967" s="35">
        <v>30</v>
      </c>
      <c r="L967" s="32">
        <v>0</v>
      </c>
      <c r="M967" s="32">
        <v>0.1</v>
      </c>
      <c r="N967" s="32">
        <v>0.05</v>
      </c>
      <c r="O967" s="32">
        <v>0.85</v>
      </c>
      <c r="P967" s="36">
        <v>0.875</v>
      </c>
      <c r="Q967" s="37">
        <v>0.86250000000000004</v>
      </c>
      <c r="R967" s="38">
        <v>1012.4843500000002</v>
      </c>
      <c r="S967" s="39">
        <v>0</v>
      </c>
      <c r="T967" s="39">
        <v>1012.4843500000002</v>
      </c>
      <c r="U967" s="39">
        <v>873.26775187500016</v>
      </c>
      <c r="V967" s="40">
        <v>139.21659812499996</v>
      </c>
      <c r="W967" s="41">
        <f>IFERROR(Table1[[#This Row],[DC Capex (Inflated)]]/Table1[[#This Row],[Total capital cost Incl subsidies (Inflated)]],0)</f>
        <v>0.86250000000000004</v>
      </c>
      <c r="X967" s="42">
        <f>IFERROR(Table1[[#This Row],[Rates Loan (Inflated)]]/Table1[[#This Row],[Total capital cost Incl subsidies (Inflated)]],0)</f>
        <v>0.13749999999999993</v>
      </c>
      <c r="Y967" s="43">
        <f>IFERROR(Table1[[#This Row],[Subsidies (Uninflated)]]/Table1[[#This Row],[Total capital cost Incl subsidies (Inflated)]],0)</f>
        <v>0</v>
      </c>
      <c r="Z967" s="10"/>
    </row>
    <row r="968" spans="1:26" ht="46.5" x14ac:dyDescent="0.35">
      <c r="A968" s="32" t="s">
        <v>1100</v>
      </c>
      <c r="B968" s="56" t="s">
        <v>1101</v>
      </c>
      <c r="C968" s="53" t="s">
        <v>996</v>
      </c>
      <c r="D968" s="65" t="s">
        <v>992</v>
      </c>
      <c r="E968" s="65" t="s">
        <v>20</v>
      </c>
      <c r="F968" s="60" t="s">
        <v>55</v>
      </c>
      <c r="G968" s="70">
        <v>1</v>
      </c>
      <c r="H968" s="34">
        <v>2006</v>
      </c>
      <c r="I968" s="33">
        <v>2004</v>
      </c>
      <c r="J968" s="65">
        <v>2031</v>
      </c>
      <c r="K968" s="35">
        <v>30</v>
      </c>
      <c r="L968" s="32">
        <v>0</v>
      </c>
      <c r="M968" s="32">
        <v>0.70500000000000007</v>
      </c>
      <c r="N968" s="32">
        <v>0.05</v>
      </c>
      <c r="O968" s="32">
        <v>0.24499999999999988</v>
      </c>
      <c r="P968" s="36">
        <v>0.125</v>
      </c>
      <c r="Q968" s="37">
        <v>0.185</v>
      </c>
      <c r="R968" s="38">
        <v>14.894</v>
      </c>
      <c r="S968" s="39">
        <v>0</v>
      </c>
      <c r="T968" s="39">
        <v>14.894</v>
      </c>
      <c r="U968" s="39">
        <v>2.7553899999999998</v>
      </c>
      <c r="V968" s="40">
        <v>12.13861</v>
      </c>
      <c r="W968" s="41">
        <f>IFERROR(Table1[[#This Row],[DC Capex (Inflated)]]/Table1[[#This Row],[Total capital cost Incl subsidies (Inflated)]],0)</f>
        <v>0.185</v>
      </c>
      <c r="X968" s="42">
        <f>IFERROR(Table1[[#This Row],[Rates Loan (Inflated)]]/Table1[[#This Row],[Total capital cost Incl subsidies (Inflated)]],0)</f>
        <v>0.81499999999999995</v>
      </c>
      <c r="Y968" s="43">
        <f>IFERROR(Table1[[#This Row],[Subsidies (Uninflated)]]/Table1[[#This Row],[Total capital cost Incl subsidies (Inflated)]],0)</f>
        <v>0</v>
      </c>
      <c r="Z968" s="10"/>
    </row>
    <row r="969" spans="1:26" ht="46.5" x14ac:dyDescent="0.35">
      <c r="A969" s="32" t="s">
        <v>1090</v>
      </c>
      <c r="B969" s="56" t="s">
        <v>1091</v>
      </c>
      <c r="C969" s="53" t="s">
        <v>996</v>
      </c>
      <c r="D969" s="65" t="s">
        <v>992</v>
      </c>
      <c r="E969" s="65" t="s">
        <v>20</v>
      </c>
      <c r="F969" s="60" t="s">
        <v>55</v>
      </c>
      <c r="G969" s="70">
        <v>1</v>
      </c>
      <c r="H969" s="34">
        <v>2006</v>
      </c>
      <c r="I969" s="33">
        <v>2004</v>
      </c>
      <c r="J969" s="65">
        <v>2031</v>
      </c>
      <c r="K969" s="35">
        <v>15</v>
      </c>
      <c r="L969" s="32">
        <v>0</v>
      </c>
      <c r="M969" s="32">
        <v>0.70500000000000007</v>
      </c>
      <c r="N969" s="32">
        <v>0.05</v>
      </c>
      <c r="O969" s="32">
        <v>0.24499999999999988</v>
      </c>
      <c r="P969" s="36">
        <v>0.125</v>
      </c>
      <c r="Q969" s="37">
        <v>0.185</v>
      </c>
      <c r="R969" s="38">
        <v>7.8061999999999996</v>
      </c>
      <c r="S969" s="39">
        <v>0</v>
      </c>
      <c r="T969" s="39">
        <v>7.8061999999999996</v>
      </c>
      <c r="U969" s="39">
        <v>1.4441469999999998</v>
      </c>
      <c r="V969" s="40">
        <v>6.3620529999999995</v>
      </c>
      <c r="W969" s="41">
        <f>IFERROR(Table1[[#This Row],[DC Capex (Inflated)]]/Table1[[#This Row],[Total capital cost Incl subsidies (Inflated)]],0)</f>
        <v>0.185</v>
      </c>
      <c r="X969" s="42">
        <f>IFERROR(Table1[[#This Row],[Rates Loan (Inflated)]]/Table1[[#This Row],[Total capital cost Incl subsidies (Inflated)]],0)</f>
        <v>0.81499999999999995</v>
      </c>
      <c r="Y969" s="43">
        <f>IFERROR(Table1[[#This Row],[Subsidies (Uninflated)]]/Table1[[#This Row],[Total capital cost Incl subsidies (Inflated)]],0)</f>
        <v>0</v>
      </c>
      <c r="Z969" s="10"/>
    </row>
    <row r="970" spans="1:26" ht="46.5" x14ac:dyDescent="0.35">
      <c r="A970" s="32" t="s">
        <v>1074</v>
      </c>
      <c r="B970" s="56" t="s">
        <v>1075</v>
      </c>
      <c r="C970" s="53" t="s">
        <v>996</v>
      </c>
      <c r="D970" s="65" t="s">
        <v>992</v>
      </c>
      <c r="E970" s="65" t="s">
        <v>20</v>
      </c>
      <c r="F970" s="60" t="s">
        <v>55</v>
      </c>
      <c r="G970" s="70">
        <v>1</v>
      </c>
      <c r="H970" s="34">
        <v>2006</v>
      </c>
      <c r="I970" s="33">
        <v>2009</v>
      </c>
      <c r="J970" s="65">
        <v>2031</v>
      </c>
      <c r="K970" s="35">
        <v>30</v>
      </c>
      <c r="L970" s="32">
        <v>0</v>
      </c>
      <c r="M970" s="32">
        <v>0.1</v>
      </c>
      <c r="N970" s="32">
        <v>0.05</v>
      </c>
      <c r="O970" s="32">
        <v>0.85</v>
      </c>
      <c r="P970" s="36">
        <v>0.875</v>
      </c>
      <c r="Q970" s="37">
        <v>0.86250000000000004</v>
      </c>
      <c r="R970" s="38">
        <v>394.57825000000003</v>
      </c>
      <c r="S970" s="39">
        <v>0</v>
      </c>
      <c r="T970" s="39">
        <v>394.57825000000003</v>
      </c>
      <c r="U970" s="39">
        <v>340.32374062500003</v>
      </c>
      <c r="V970" s="40">
        <v>54.254509375000005</v>
      </c>
      <c r="W970" s="41">
        <f>IFERROR(Table1[[#This Row],[DC Capex (Inflated)]]/Table1[[#This Row],[Total capital cost Incl subsidies (Inflated)]],0)</f>
        <v>0.86250000000000004</v>
      </c>
      <c r="X970" s="42">
        <f>IFERROR(Table1[[#This Row],[Rates Loan (Inflated)]]/Table1[[#This Row],[Total capital cost Incl subsidies (Inflated)]],0)</f>
        <v>0.13750000000000001</v>
      </c>
      <c r="Y970" s="43">
        <f>IFERROR(Table1[[#This Row],[Subsidies (Uninflated)]]/Table1[[#This Row],[Total capital cost Incl subsidies (Inflated)]],0)</f>
        <v>0</v>
      </c>
      <c r="Z970" s="10"/>
    </row>
    <row r="971" spans="1:26" ht="23.25" x14ac:dyDescent="0.35">
      <c r="A971" s="32" t="s">
        <v>1236</v>
      </c>
      <c r="B971" s="56" t="s">
        <v>1237</v>
      </c>
      <c r="C971" s="53" t="s">
        <v>40</v>
      </c>
      <c r="D971" s="65" t="s">
        <v>992</v>
      </c>
      <c r="E971" s="65" t="s">
        <v>20</v>
      </c>
      <c r="F971" s="60" t="s">
        <v>55</v>
      </c>
      <c r="G971" s="70">
        <v>1</v>
      </c>
      <c r="H971" s="34">
        <v>2009</v>
      </c>
      <c r="I971" s="33">
        <v>2016</v>
      </c>
      <c r="J971" s="65">
        <v>2031</v>
      </c>
      <c r="K971" s="35">
        <v>30</v>
      </c>
      <c r="L971" s="32">
        <v>0</v>
      </c>
      <c r="M971" s="32">
        <v>0.1</v>
      </c>
      <c r="N971" s="32">
        <v>0.05</v>
      </c>
      <c r="O971" s="32">
        <v>0.85</v>
      </c>
      <c r="P971" s="36">
        <v>0.875</v>
      </c>
      <c r="Q971" s="37">
        <v>0.86250000000000004</v>
      </c>
      <c r="R971" s="38">
        <v>815.17308000000003</v>
      </c>
      <c r="S971" s="39">
        <v>0</v>
      </c>
      <c r="T971" s="39">
        <v>815.17308000000003</v>
      </c>
      <c r="U971" s="39">
        <v>703.08678150000003</v>
      </c>
      <c r="V971" s="40">
        <v>112.08629849999994</v>
      </c>
      <c r="W971" s="41">
        <f>IFERROR(Table1[[#This Row],[DC Capex (Inflated)]]/Table1[[#This Row],[Total capital cost Incl subsidies (Inflated)]],0)</f>
        <v>0.86250000000000004</v>
      </c>
      <c r="X971" s="42">
        <f>IFERROR(Table1[[#This Row],[Rates Loan (Inflated)]]/Table1[[#This Row],[Total capital cost Incl subsidies (Inflated)]],0)</f>
        <v>0.13749999999999993</v>
      </c>
      <c r="Y971" s="43">
        <f>IFERROR(Table1[[#This Row],[Subsidies (Uninflated)]]/Table1[[#This Row],[Total capital cost Incl subsidies (Inflated)]],0)</f>
        <v>0</v>
      </c>
      <c r="Z971" s="10"/>
    </row>
    <row r="972" spans="1:26" ht="46.5" x14ac:dyDescent="0.35">
      <c r="A972" s="32" t="s">
        <v>1022</v>
      </c>
      <c r="B972" s="56" t="s">
        <v>1023</v>
      </c>
      <c r="C972" s="53" t="s">
        <v>1024</v>
      </c>
      <c r="D972" s="65" t="s">
        <v>992</v>
      </c>
      <c r="E972" s="65" t="s">
        <v>20</v>
      </c>
      <c r="F972" s="60" t="s">
        <v>55</v>
      </c>
      <c r="G972" s="70">
        <v>1</v>
      </c>
      <c r="H972" s="34">
        <v>2009</v>
      </c>
      <c r="I972" s="33">
        <v>2016</v>
      </c>
      <c r="J972" s="65">
        <v>2031</v>
      </c>
      <c r="K972" s="35">
        <v>30</v>
      </c>
      <c r="L972" s="32">
        <v>0.24499999999999983</v>
      </c>
      <c r="M972" s="32">
        <v>0.70500000000000007</v>
      </c>
      <c r="N972" s="32">
        <v>0.05</v>
      </c>
      <c r="O972" s="32">
        <v>0</v>
      </c>
      <c r="P972" s="36">
        <v>0.125</v>
      </c>
      <c r="Q972" s="37">
        <v>6.25E-2</v>
      </c>
      <c r="R972" s="38">
        <v>2179.49298</v>
      </c>
      <c r="S972" s="39">
        <v>0</v>
      </c>
      <c r="T972" s="39">
        <v>2179.49298</v>
      </c>
      <c r="U972" s="39">
        <v>136.21831125</v>
      </c>
      <c r="V972" s="40">
        <v>2043.2746687500003</v>
      </c>
      <c r="W972" s="41">
        <f>IFERROR(Table1[[#This Row],[DC Capex (Inflated)]]/Table1[[#This Row],[Total capital cost Incl subsidies (Inflated)]],0)</f>
        <v>6.25E-2</v>
      </c>
      <c r="X972" s="42">
        <f>IFERROR(Table1[[#This Row],[Rates Loan (Inflated)]]/Table1[[#This Row],[Total capital cost Incl subsidies (Inflated)]],0)</f>
        <v>0.93750000000000011</v>
      </c>
      <c r="Y972" s="43">
        <f>IFERROR(Table1[[#This Row],[Subsidies (Uninflated)]]/Table1[[#This Row],[Total capital cost Incl subsidies (Inflated)]],0)</f>
        <v>0</v>
      </c>
      <c r="Z972" s="10"/>
    </row>
    <row r="973" spans="1:26" ht="46.5" x14ac:dyDescent="0.35">
      <c r="A973" s="32" t="s">
        <v>994</v>
      </c>
      <c r="B973" s="56" t="s">
        <v>995</v>
      </c>
      <c r="C973" s="53" t="s">
        <v>996</v>
      </c>
      <c r="D973" s="65" t="s">
        <v>992</v>
      </c>
      <c r="E973" s="65" t="s">
        <v>20</v>
      </c>
      <c r="F973" s="60" t="s">
        <v>55</v>
      </c>
      <c r="G973" s="70">
        <v>1</v>
      </c>
      <c r="H973" s="34">
        <v>2006</v>
      </c>
      <c r="I973" s="33">
        <v>2013</v>
      </c>
      <c r="J973" s="65">
        <v>2031</v>
      </c>
      <c r="K973" s="35">
        <v>30</v>
      </c>
      <c r="L973" s="32">
        <v>0</v>
      </c>
      <c r="M973" s="32">
        <v>0.1</v>
      </c>
      <c r="N973" s="32">
        <v>0.05</v>
      </c>
      <c r="O973" s="32">
        <v>0.85</v>
      </c>
      <c r="P973" s="36">
        <v>0.875</v>
      </c>
      <c r="Q973" s="37">
        <v>0.86250000000000004</v>
      </c>
      <c r="R973" s="38">
        <v>3424.8926300000003</v>
      </c>
      <c r="S973" s="39">
        <v>0</v>
      </c>
      <c r="T973" s="39">
        <v>3424.8926300000003</v>
      </c>
      <c r="U973" s="39">
        <v>2953.9698933750001</v>
      </c>
      <c r="V973" s="40">
        <v>470.92273662499986</v>
      </c>
      <c r="W973" s="41">
        <f>IFERROR(Table1[[#This Row],[DC Capex (Inflated)]]/Table1[[#This Row],[Total capital cost Incl subsidies (Inflated)]],0)</f>
        <v>0.86249999999999993</v>
      </c>
      <c r="X973" s="42">
        <f>IFERROR(Table1[[#This Row],[Rates Loan (Inflated)]]/Table1[[#This Row],[Total capital cost Incl subsidies (Inflated)]],0)</f>
        <v>0.13749999999999996</v>
      </c>
      <c r="Y973" s="43">
        <f>IFERROR(Table1[[#This Row],[Subsidies (Uninflated)]]/Table1[[#This Row],[Total capital cost Incl subsidies (Inflated)]],0)</f>
        <v>0</v>
      </c>
      <c r="Z973" s="10"/>
    </row>
    <row r="974" spans="1:26" ht="46.5" x14ac:dyDescent="0.35">
      <c r="A974" s="32" t="s">
        <v>1007</v>
      </c>
      <c r="B974" s="56" t="s">
        <v>1008</v>
      </c>
      <c r="C974" s="53" t="s">
        <v>996</v>
      </c>
      <c r="D974" s="65" t="s">
        <v>992</v>
      </c>
      <c r="E974" s="65" t="s">
        <v>20</v>
      </c>
      <c r="F974" s="60" t="s">
        <v>55</v>
      </c>
      <c r="G974" s="70">
        <v>1</v>
      </c>
      <c r="H974" s="34">
        <v>2006</v>
      </c>
      <c r="I974" s="33">
        <v>2013</v>
      </c>
      <c r="J974" s="65">
        <v>2031</v>
      </c>
      <c r="K974" s="35">
        <v>30</v>
      </c>
      <c r="L974" s="32">
        <v>0</v>
      </c>
      <c r="M974" s="32">
        <v>0.1</v>
      </c>
      <c r="N974" s="32">
        <v>0.05</v>
      </c>
      <c r="O974" s="32">
        <v>0.85</v>
      </c>
      <c r="P974" s="36">
        <v>0.875</v>
      </c>
      <c r="Q974" s="37">
        <v>0.86250000000000004</v>
      </c>
      <c r="R974" s="38">
        <v>455.57252</v>
      </c>
      <c r="S974" s="39">
        <v>0</v>
      </c>
      <c r="T974" s="39">
        <v>455.57252</v>
      </c>
      <c r="U974" s="39">
        <v>392.93129850000003</v>
      </c>
      <c r="V974" s="40">
        <v>62.641221499999972</v>
      </c>
      <c r="W974" s="41">
        <f>IFERROR(Table1[[#This Row],[DC Capex (Inflated)]]/Table1[[#This Row],[Total capital cost Incl subsidies (Inflated)]],0)</f>
        <v>0.86250000000000004</v>
      </c>
      <c r="X974" s="42">
        <f>IFERROR(Table1[[#This Row],[Rates Loan (Inflated)]]/Table1[[#This Row],[Total capital cost Incl subsidies (Inflated)]],0)</f>
        <v>0.13749999999999993</v>
      </c>
      <c r="Y974" s="43">
        <f>IFERROR(Table1[[#This Row],[Subsidies (Uninflated)]]/Table1[[#This Row],[Total capital cost Incl subsidies (Inflated)]],0)</f>
        <v>0</v>
      </c>
      <c r="Z974" s="10"/>
    </row>
    <row r="975" spans="1:26" ht="23.25" x14ac:dyDescent="0.35">
      <c r="A975" s="32" t="s">
        <v>1918</v>
      </c>
      <c r="B975" s="56" t="s">
        <v>1919</v>
      </c>
      <c r="C975" s="53" t="s">
        <v>1588</v>
      </c>
      <c r="D975" s="65" t="s">
        <v>992</v>
      </c>
      <c r="E975" s="65" t="s">
        <v>20</v>
      </c>
      <c r="F975" s="60" t="s">
        <v>55</v>
      </c>
      <c r="G975" s="70">
        <v>1</v>
      </c>
      <c r="H975" s="34">
        <v>2014</v>
      </c>
      <c r="I975" s="33">
        <v>2021</v>
      </c>
      <c r="J975" s="65">
        <v>2031</v>
      </c>
      <c r="K975" s="35">
        <v>30</v>
      </c>
      <c r="L975" s="32">
        <v>0.12</v>
      </c>
      <c r="M975" s="32">
        <v>0.30499999999999999</v>
      </c>
      <c r="N975" s="32">
        <v>0.01</v>
      </c>
      <c r="O975" s="32">
        <v>0.56499999999999995</v>
      </c>
      <c r="P975" s="36">
        <v>0.875</v>
      </c>
      <c r="Q975" s="37">
        <v>0.72</v>
      </c>
      <c r="R975" s="38">
        <v>8699.8468199999988</v>
      </c>
      <c r="S975" s="39">
        <v>0</v>
      </c>
      <c r="T975" s="39">
        <v>8699.8468199999988</v>
      </c>
      <c r="U975" s="39">
        <v>6263.8897103999998</v>
      </c>
      <c r="V975" s="40">
        <v>2435.9571096000004</v>
      </c>
      <c r="W975" s="41">
        <f>IFERROR(Table1[[#This Row],[DC Capex (Inflated)]]/Table1[[#This Row],[Total capital cost Incl subsidies (Inflated)]],0)</f>
        <v>0.72000000000000008</v>
      </c>
      <c r="X975" s="42">
        <f>IFERROR(Table1[[#This Row],[Rates Loan (Inflated)]]/Table1[[#This Row],[Total capital cost Incl subsidies (Inflated)]],0)</f>
        <v>0.28000000000000008</v>
      </c>
      <c r="Y975" s="43">
        <f>IFERROR(Table1[[#This Row],[Subsidies (Uninflated)]]/Table1[[#This Row],[Total capital cost Incl subsidies (Inflated)]],0)</f>
        <v>0</v>
      </c>
      <c r="Z975" s="10"/>
    </row>
    <row r="976" spans="1:26" ht="23.25" x14ac:dyDescent="0.35">
      <c r="A976" s="32" t="s">
        <v>1670</v>
      </c>
      <c r="B976" s="56" t="s">
        <v>1237</v>
      </c>
      <c r="C976" s="53"/>
      <c r="D976" s="65" t="s">
        <v>992</v>
      </c>
      <c r="E976" s="65" t="s">
        <v>20</v>
      </c>
      <c r="F976" s="60" t="s">
        <v>55</v>
      </c>
      <c r="G976" s="70">
        <v>1</v>
      </c>
      <c r="H976" s="34">
        <v>2012</v>
      </c>
      <c r="I976" s="33">
        <v>2019</v>
      </c>
      <c r="J976" s="65">
        <v>2031</v>
      </c>
      <c r="K976" s="35">
        <v>20</v>
      </c>
      <c r="L976" s="32">
        <v>0</v>
      </c>
      <c r="M976" s="32">
        <v>0.1</v>
      </c>
      <c r="N976" s="32">
        <v>0.05</v>
      </c>
      <c r="O976" s="32">
        <v>0.85</v>
      </c>
      <c r="P976" s="36">
        <v>0.88</v>
      </c>
      <c r="Q976" s="37">
        <v>0.86499999999999999</v>
      </c>
      <c r="R976" s="38">
        <v>1135.3623600000001</v>
      </c>
      <c r="S976" s="39">
        <v>0</v>
      </c>
      <c r="T976" s="39">
        <v>1135.3623600000001</v>
      </c>
      <c r="U976" s="39">
        <v>982.08844139999997</v>
      </c>
      <c r="V976" s="40">
        <v>153.2739186</v>
      </c>
      <c r="W976" s="41">
        <f>IFERROR(Table1[[#This Row],[DC Capex (Inflated)]]/Table1[[#This Row],[Total capital cost Incl subsidies (Inflated)]],0)</f>
        <v>0.86499999999999988</v>
      </c>
      <c r="X976" s="42">
        <f>IFERROR(Table1[[#This Row],[Rates Loan (Inflated)]]/Table1[[#This Row],[Total capital cost Incl subsidies (Inflated)]],0)</f>
        <v>0.13499999999999998</v>
      </c>
      <c r="Y976" s="43">
        <f>IFERROR(Table1[[#This Row],[Subsidies (Uninflated)]]/Table1[[#This Row],[Total capital cost Incl subsidies (Inflated)]],0)</f>
        <v>0</v>
      </c>
      <c r="Z976" s="10"/>
    </row>
    <row r="977" spans="1:26" ht="23.25" x14ac:dyDescent="0.35">
      <c r="A977" s="32" t="s">
        <v>1680</v>
      </c>
      <c r="B977" s="56" t="s">
        <v>1681</v>
      </c>
      <c r="C977" s="53" t="s">
        <v>1584</v>
      </c>
      <c r="D977" s="65" t="s">
        <v>992</v>
      </c>
      <c r="E977" s="65" t="s">
        <v>20</v>
      </c>
      <c r="F977" s="60" t="s">
        <v>55</v>
      </c>
      <c r="G977" s="70">
        <v>1</v>
      </c>
      <c r="H977" s="34">
        <v>2015</v>
      </c>
      <c r="I977" s="33">
        <v>2022</v>
      </c>
      <c r="J977" s="65">
        <v>2031</v>
      </c>
      <c r="K977" s="35">
        <v>30</v>
      </c>
      <c r="L977" s="32">
        <v>0</v>
      </c>
      <c r="M977" s="32">
        <v>0.30499999999999999</v>
      </c>
      <c r="N977" s="32">
        <v>0.01</v>
      </c>
      <c r="O977" s="32">
        <v>0.68500000000000005</v>
      </c>
      <c r="P977" s="36">
        <v>0.63</v>
      </c>
      <c r="Q977" s="37">
        <v>0.65749999999999997</v>
      </c>
      <c r="R977" s="38">
        <v>1752.2157400000001</v>
      </c>
      <c r="S977" s="39">
        <v>0</v>
      </c>
      <c r="T977" s="39">
        <v>1752.2157400000001</v>
      </c>
      <c r="U977" s="39">
        <v>1152.0818490500001</v>
      </c>
      <c r="V977" s="40">
        <v>600.13389095000002</v>
      </c>
      <c r="W977" s="41">
        <f>IFERROR(Table1[[#This Row],[DC Capex (Inflated)]]/Table1[[#This Row],[Total capital cost Incl subsidies (Inflated)]],0)</f>
        <v>0.65749999999999997</v>
      </c>
      <c r="X977" s="42">
        <f>IFERROR(Table1[[#This Row],[Rates Loan (Inflated)]]/Table1[[#This Row],[Total capital cost Incl subsidies (Inflated)]],0)</f>
        <v>0.34249999999999997</v>
      </c>
      <c r="Y977" s="43">
        <f>IFERROR(Table1[[#This Row],[Subsidies (Uninflated)]]/Table1[[#This Row],[Total capital cost Incl subsidies (Inflated)]],0)</f>
        <v>0</v>
      </c>
      <c r="Z977" s="10"/>
    </row>
    <row r="978" spans="1:26" ht="23.25" x14ac:dyDescent="0.35">
      <c r="A978" s="32" t="s">
        <v>1990</v>
      </c>
      <c r="B978" s="56" t="s">
        <v>1991</v>
      </c>
      <c r="C978" s="53" t="s">
        <v>1588</v>
      </c>
      <c r="D978" s="65" t="s">
        <v>992</v>
      </c>
      <c r="E978" s="65" t="s">
        <v>20</v>
      </c>
      <c r="F978" s="60" t="s">
        <v>55</v>
      </c>
      <c r="G978" s="70">
        <v>1</v>
      </c>
      <c r="H978" s="34">
        <v>2014</v>
      </c>
      <c r="I978" s="33">
        <v>2021</v>
      </c>
      <c r="J978" s="65">
        <v>2034</v>
      </c>
      <c r="K978" s="35">
        <v>30</v>
      </c>
      <c r="L978" s="32">
        <v>0.14499999999999999</v>
      </c>
      <c r="M978" s="32">
        <v>0.30499999999999999</v>
      </c>
      <c r="N978" s="32">
        <v>0.06</v>
      </c>
      <c r="O978" s="32">
        <v>0.49</v>
      </c>
      <c r="P978" s="36">
        <v>0.63</v>
      </c>
      <c r="Q978" s="37">
        <v>0.56000000000000005</v>
      </c>
      <c r="R978" s="38">
        <v>541078.01203104737</v>
      </c>
      <c r="S978" s="39">
        <v>0</v>
      </c>
      <c r="T978" s="39">
        <v>541078.01203104737</v>
      </c>
      <c r="U978" s="39">
        <v>303003.68673738657</v>
      </c>
      <c r="V978" s="40">
        <v>238074.32529366083</v>
      </c>
      <c r="W978" s="41">
        <f>IFERROR(Table1[[#This Row],[DC Capex (Inflated)]]/Table1[[#This Row],[Total capital cost Incl subsidies (Inflated)]],0)</f>
        <v>0.56000000000000005</v>
      </c>
      <c r="X978" s="42">
        <f>IFERROR(Table1[[#This Row],[Rates Loan (Inflated)]]/Table1[[#This Row],[Total capital cost Incl subsidies (Inflated)]],0)</f>
        <v>0.44</v>
      </c>
      <c r="Y978" s="43">
        <f>IFERROR(Table1[[#This Row],[Subsidies (Uninflated)]]/Table1[[#This Row],[Total capital cost Incl subsidies (Inflated)]],0)</f>
        <v>0</v>
      </c>
      <c r="Z978" s="10"/>
    </row>
    <row r="979" spans="1:26" ht="23.25" x14ac:dyDescent="0.35">
      <c r="A979" s="32" t="s">
        <v>1994</v>
      </c>
      <c r="B979" s="56" t="s">
        <v>1995</v>
      </c>
      <c r="C979" s="53"/>
      <c r="D979" s="65" t="s">
        <v>992</v>
      </c>
      <c r="E979" s="65" t="s">
        <v>20</v>
      </c>
      <c r="F979" s="60" t="s">
        <v>55</v>
      </c>
      <c r="G979" s="70">
        <v>1</v>
      </c>
      <c r="H979" s="34">
        <v>2014</v>
      </c>
      <c r="I979" s="33">
        <v>2021</v>
      </c>
      <c r="J979" s="65">
        <v>2034</v>
      </c>
      <c r="K979" s="35">
        <v>30</v>
      </c>
      <c r="L979" s="32">
        <v>0</v>
      </c>
      <c r="M979" s="32">
        <v>0.1</v>
      </c>
      <c r="N979" s="32">
        <v>0</v>
      </c>
      <c r="O979" s="32">
        <v>0.9</v>
      </c>
      <c r="P979" s="36">
        <v>0.63</v>
      </c>
      <c r="Q979" s="37">
        <v>0.76500000000000001</v>
      </c>
      <c r="R979" s="38">
        <v>2988.811867885458</v>
      </c>
      <c r="S979" s="39">
        <v>0</v>
      </c>
      <c r="T979" s="39">
        <v>2988.811867885458</v>
      </c>
      <c r="U979" s="39">
        <v>2286.4410789323751</v>
      </c>
      <c r="V979" s="40">
        <v>702.37078895308252</v>
      </c>
      <c r="W979" s="41">
        <f>IFERROR(Table1[[#This Row],[DC Capex (Inflated)]]/Table1[[#This Row],[Total capital cost Incl subsidies (Inflated)]],0)</f>
        <v>0.7649999999999999</v>
      </c>
      <c r="X979" s="42">
        <f>IFERROR(Table1[[#This Row],[Rates Loan (Inflated)]]/Table1[[#This Row],[Total capital cost Incl subsidies (Inflated)]],0)</f>
        <v>0.23499999999999996</v>
      </c>
      <c r="Y979" s="43">
        <f>IFERROR(Table1[[#This Row],[Subsidies (Uninflated)]]/Table1[[#This Row],[Total capital cost Incl subsidies (Inflated)]],0)</f>
        <v>0</v>
      </c>
      <c r="Z979" s="10"/>
    </row>
    <row r="980" spans="1:26" ht="46.5" x14ac:dyDescent="0.35">
      <c r="A980" s="32" t="s">
        <v>2028</v>
      </c>
      <c r="B980" s="56" t="s">
        <v>2029</v>
      </c>
      <c r="C980" s="53" t="s">
        <v>1570</v>
      </c>
      <c r="D980" s="65" t="s">
        <v>992</v>
      </c>
      <c r="E980" s="65" t="s">
        <v>20</v>
      </c>
      <c r="F980" s="60" t="s">
        <v>55</v>
      </c>
      <c r="G980" s="70">
        <v>1</v>
      </c>
      <c r="H980" s="34">
        <v>2020</v>
      </c>
      <c r="I980" s="33">
        <v>2027</v>
      </c>
      <c r="J980" s="65">
        <v>2034</v>
      </c>
      <c r="K980" s="35">
        <v>30</v>
      </c>
      <c r="L980" s="32">
        <v>0.2</v>
      </c>
      <c r="M980" s="32">
        <v>0.1</v>
      </c>
      <c r="N980" s="32">
        <v>0.01</v>
      </c>
      <c r="O980" s="32">
        <v>0.69</v>
      </c>
      <c r="P980" s="36">
        <v>0.875</v>
      </c>
      <c r="Q980" s="37">
        <v>0.78249999999999997</v>
      </c>
      <c r="R980" s="38">
        <v>35308.739914057893</v>
      </c>
      <c r="S980" s="39">
        <v>0</v>
      </c>
      <c r="T980" s="39">
        <v>35308.739914057893</v>
      </c>
      <c r="U980" s="39">
        <v>27629.088982750298</v>
      </c>
      <c r="V980" s="40">
        <v>7679.6509313075912</v>
      </c>
      <c r="W980" s="41">
        <f>IFERROR(Table1[[#This Row],[DC Capex (Inflated)]]/Table1[[#This Row],[Total capital cost Incl subsidies (Inflated)]],0)</f>
        <v>0.78249999999999986</v>
      </c>
      <c r="X980" s="42">
        <f>IFERROR(Table1[[#This Row],[Rates Loan (Inflated)]]/Table1[[#This Row],[Total capital cost Incl subsidies (Inflated)]],0)</f>
        <v>0.2175</v>
      </c>
      <c r="Y980" s="43">
        <f>IFERROR(Table1[[#This Row],[Subsidies (Uninflated)]]/Table1[[#This Row],[Total capital cost Incl subsidies (Inflated)]],0)</f>
        <v>0</v>
      </c>
      <c r="Z980" s="10"/>
    </row>
    <row r="981" spans="1:26" ht="23.25" x14ac:dyDescent="0.35">
      <c r="A981" s="32" t="s">
        <v>2238</v>
      </c>
      <c r="B981" s="56" t="s">
        <v>2239</v>
      </c>
      <c r="C981" s="53" t="s">
        <v>1588</v>
      </c>
      <c r="D981" s="65" t="s">
        <v>992</v>
      </c>
      <c r="E981" s="65" t="s">
        <v>20</v>
      </c>
      <c r="F981" s="60" t="s">
        <v>55</v>
      </c>
      <c r="G981" s="70">
        <v>1</v>
      </c>
      <c r="H981" s="34">
        <v>2019</v>
      </c>
      <c r="I981" s="33">
        <v>2026</v>
      </c>
      <c r="J981" s="65">
        <v>2034</v>
      </c>
      <c r="K981" s="35">
        <v>30</v>
      </c>
      <c r="L981" s="32">
        <v>0</v>
      </c>
      <c r="M981" s="32">
        <v>0.1</v>
      </c>
      <c r="N981" s="32">
        <v>0</v>
      </c>
      <c r="O981" s="32">
        <v>0.9</v>
      </c>
      <c r="P981" s="36">
        <v>0.63</v>
      </c>
      <c r="Q981" s="37">
        <v>0.76500000000000001</v>
      </c>
      <c r="R981" s="38">
        <v>883.44356248703184</v>
      </c>
      <c r="S981" s="39">
        <v>0</v>
      </c>
      <c r="T981" s="39">
        <v>883.44356248703184</v>
      </c>
      <c r="U981" s="39">
        <v>675.83432530257949</v>
      </c>
      <c r="V981" s="40">
        <v>207.60923718445252</v>
      </c>
      <c r="W981" s="41">
        <f>IFERROR(Table1[[#This Row],[DC Capex (Inflated)]]/Table1[[#This Row],[Total capital cost Incl subsidies (Inflated)]],0)</f>
        <v>0.76500000000000012</v>
      </c>
      <c r="X981" s="42">
        <f>IFERROR(Table1[[#This Row],[Rates Loan (Inflated)]]/Table1[[#This Row],[Total capital cost Incl subsidies (Inflated)]],0)</f>
        <v>0.23500000000000004</v>
      </c>
      <c r="Y981" s="43">
        <f>IFERROR(Table1[[#This Row],[Subsidies (Uninflated)]]/Table1[[#This Row],[Total capital cost Incl subsidies (Inflated)]],0)</f>
        <v>0</v>
      </c>
      <c r="Z981" s="10"/>
    </row>
    <row r="982" spans="1:26" ht="23.25" x14ac:dyDescent="0.35">
      <c r="A982" s="32" t="s">
        <v>1871</v>
      </c>
      <c r="B982" s="56" t="s">
        <v>2568</v>
      </c>
      <c r="C982" s="53"/>
      <c r="D982" s="65" t="s">
        <v>992</v>
      </c>
      <c r="E982" s="65" t="s">
        <v>20</v>
      </c>
      <c r="F982" s="60" t="s">
        <v>55</v>
      </c>
      <c r="G982" s="70">
        <v>1</v>
      </c>
      <c r="H982" s="34">
        <v>2012</v>
      </c>
      <c r="I982" s="33">
        <v>2019</v>
      </c>
      <c r="J982" s="65">
        <v>2031</v>
      </c>
      <c r="K982" s="35">
        <v>30</v>
      </c>
      <c r="L982" s="32">
        <v>0</v>
      </c>
      <c r="M982" s="32">
        <v>0.1</v>
      </c>
      <c r="N982" s="32">
        <v>0</v>
      </c>
      <c r="O982" s="32">
        <v>0.9</v>
      </c>
      <c r="P982" s="36">
        <v>0.88</v>
      </c>
      <c r="Q982" s="37">
        <v>0.89</v>
      </c>
      <c r="R982" s="38">
        <v>20941.068980000004</v>
      </c>
      <c r="S982" s="39">
        <v>0</v>
      </c>
      <c r="T982" s="39">
        <v>20941.068980000004</v>
      </c>
      <c r="U982" s="39">
        <v>18637.551392199995</v>
      </c>
      <c r="V982" s="40">
        <v>2303.5175878000005</v>
      </c>
      <c r="W982" s="41">
        <f>IFERROR(Table1[[#This Row],[DC Capex (Inflated)]]/Table1[[#This Row],[Total capital cost Incl subsidies (Inflated)]],0)</f>
        <v>0.88999999999999968</v>
      </c>
      <c r="X982" s="42">
        <f>IFERROR(Table1[[#This Row],[Rates Loan (Inflated)]]/Table1[[#This Row],[Total capital cost Incl subsidies (Inflated)]],0)</f>
        <v>0.11</v>
      </c>
      <c r="Y982" s="43">
        <f>IFERROR(Table1[[#This Row],[Subsidies (Uninflated)]]/Table1[[#This Row],[Total capital cost Incl subsidies (Inflated)]],0)</f>
        <v>0</v>
      </c>
      <c r="Z982" s="10"/>
    </row>
    <row r="983" spans="1:26" ht="23.25" x14ac:dyDescent="0.35">
      <c r="A983" s="32" t="s">
        <v>1162</v>
      </c>
      <c r="B983" s="56" t="s">
        <v>1163</v>
      </c>
      <c r="C983" s="53" t="s">
        <v>48</v>
      </c>
      <c r="D983" s="65" t="s">
        <v>992</v>
      </c>
      <c r="E983" s="65" t="s">
        <v>20</v>
      </c>
      <c r="F983" s="60" t="s">
        <v>96</v>
      </c>
      <c r="G983" s="70">
        <v>1</v>
      </c>
      <c r="H983" s="34">
        <v>2006</v>
      </c>
      <c r="I983" s="33">
        <v>2009</v>
      </c>
      <c r="J983" s="65">
        <v>2031</v>
      </c>
      <c r="K983" s="35">
        <v>30</v>
      </c>
      <c r="L983" s="32">
        <v>0</v>
      </c>
      <c r="M983" s="32">
        <v>0.1</v>
      </c>
      <c r="N983" s="32">
        <v>0.02</v>
      </c>
      <c r="O983" s="32">
        <v>0.88</v>
      </c>
      <c r="P983" s="36">
        <v>0.875</v>
      </c>
      <c r="Q983" s="37">
        <v>0.87749999999999995</v>
      </c>
      <c r="R983" s="38">
        <v>8.1389999999999993</v>
      </c>
      <c r="S983" s="39">
        <v>0</v>
      </c>
      <c r="T983" s="39">
        <v>8.1389999999999993</v>
      </c>
      <c r="U983" s="39">
        <v>7.1419724999999987</v>
      </c>
      <c r="V983" s="40">
        <v>0.99702750000000062</v>
      </c>
      <c r="W983" s="41">
        <f>IFERROR(Table1[[#This Row],[DC Capex (Inflated)]]/Table1[[#This Row],[Total capital cost Incl subsidies (Inflated)]],0)</f>
        <v>0.87749999999999995</v>
      </c>
      <c r="X983" s="42">
        <f>IFERROR(Table1[[#This Row],[Rates Loan (Inflated)]]/Table1[[#This Row],[Total capital cost Incl subsidies (Inflated)]],0)</f>
        <v>0.12250000000000008</v>
      </c>
      <c r="Y983" s="43">
        <f>IFERROR(Table1[[#This Row],[Subsidies (Uninflated)]]/Table1[[#This Row],[Total capital cost Incl subsidies (Inflated)]],0)</f>
        <v>0</v>
      </c>
      <c r="Z983" s="10"/>
    </row>
    <row r="984" spans="1:26" ht="23.25" x14ac:dyDescent="0.35">
      <c r="A984" s="32" t="s">
        <v>1025</v>
      </c>
      <c r="B984" s="56" t="s">
        <v>1026</v>
      </c>
      <c r="C984" s="53" t="s">
        <v>48</v>
      </c>
      <c r="D984" s="65" t="s">
        <v>992</v>
      </c>
      <c r="E984" s="65" t="s">
        <v>20</v>
      </c>
      <c r="F984" s="60" t="s">
        <v>96</v>
      </c>
      <c r="G984" s="70">
        <v>1</v>
      </c>
      <c r="H984" s="34">
        <v>2006</v>
      </c>
      <c r="I984" s="33">
        <v>2001</v>
      </c>
      <c r="J984" s="65">
        <v>2031</v>
      </c>
      <c r="K984" s="35">
        <v>30</v>
      </c>
      <c r="L984" s="32">
        <v>0</v>
      </c>
      <c r="M984" s="32">
        <v>0.1</v>
      </c>
      <c r="N984" s="32">
        <v>0.02</v>
      </c>
      <c r="O984" s="32">
        <v>0.88</v>
      </c>
      <c r="P984" s="36">
        <v>0.875</v>
      </c>
      <c r="Q984" s="37">
        <v>0.87749999999999995</v>
      </c>
      <c r="R984" s="38">
        <v>9</v>
      </c>
      <c r="S984" s="39">
        <v>0</v>
      </c>
      <c r="T984" s="39">
        <v>9</v>
      </c>
      <c r="U984" s="39">
        <v>7.8974999999999991</v>
      </c>
      <c r="V984" s="40">
        <v>1.1025000000000009</v>
      </c>
      <c r="W984" s="41">
        <f>IFERROR(Table1[[#This Row],[DC Capex (Inflated)]]/Table1[[#This Row],[Total capital cost Incl subsidies (Inflated)]],0)</f>
        <v>0.87749999999999995</v>
      </c>
      <c r="X984" s="42">
        <f>IFERROR(Table1[[#This Row],[Rates Loan (Inflated)]]/Table1[[#This Row],[Total capital cost Incl subsidies (Inflated)]],0)</f>
        <v>0.12250000000000011</v>
      </c>
      <c r="Y984" s="43">
        <f>IFERROR(Table1[[#This Row],[Subsidies (Uninflated)]]/Table1[[#This Row],[Total capital cost Incl subsidies (Inflated)]],0)</f>
        <v>0</v>
      </c>
      <c r="Z984" s="10"/>
    </row>
    <row r="985" spans="1:26" ht="23.25" x14ac:dyDescent="0.35">
      <c r="A985" s="32" t="s">
        <v>1156</v>
      </c>
      <c r="B985" s="56" t="s">
        <v>1157</v>
      </c>
      <c r="C985" s="53" t="s">
        <v>48</v>
      </c>
      <c r="D985" s="65" t="s">
        <v>992</v>
      </c>
      <c r="E985" s="65" t="s">
        <v>20</v>
      </c>
      <c r="F985" s="60" t="s">
        <v>96</v>
      </c>
      <c r="G985" s="70">
        <v>1</v>
      </c>
      <c r="H985" s="34">
        <v>2006</v>
      </c>
      <c r="I985" s="33">
        <v>2012</v>
      </c>
      <c r="J985" s="65">
        <v>2031</v>
      </c>
      <c r="K985" s="35">
        <v>30</v>
      </c>
      <c r="L985" s="32">
        <v>0</v>
      </c>
      <c r="M985" s="32">
        <v>0.1</v>
      </c>
      <c r="N985" s="32">
        <v>0.05</v>
      </c>
      <c r="O985" s="32">
        <v>0.85</v>
      </c>
      <c r="P985" s="36">
        <v>0.875</v>
      </c>
      <c r="Q985" s="37">
        <v>0.86250000000000004</v>
      </c>
      <c r="R985" s="38">
        <v>571.44967999999994</v>
      </c>
      <c r="S985" s="39">
        <v>0</v>
      </c>
      <c r="T985" s="39">
        <v>571.44967999999994</v>
      </c>
      <c r="U985" s="39">
        <v>492.87534899999997</v>
      </c>
      <c r="V985" s="40">
        <v>78.574330999999972</v>
      </c>
      <c r="W985" s="41">
        <f>IFERROR(Table1[[#This Row],[DC Capex (Inflated)]]/Table1[[#This Row],[Total capital cost Incl subsidies (Inflated)]],0)</f>
        <v>0.86250000000000004</v>
      </c>
      <c r="X985" s="42">
        <f>IFERROR(Table1[[#This Row],[Rates Loan (Inflated)]]/Table1[[#This Row],[Total capital cost Incl subsidies (Inflated)]],0)</f>
        <v>0.13749999999999996</v>
      </c>
      <c r="Y985" s="43">
        <f>IFERROR(Table1[[#This Row],[Subsidies (Uninflated)]]/Table1[[#This Row],[Total capital cost Incl subsidies (Inflated)]],0)</f>
        <v>0</v>
      </c>
      <c r="Z985" s="10"/>
    </row>
    <row r="986" spans="1:26" ht="23.25" x14ac:dyDescent="0.35">
      <c r="A986" s="32" t="s">
        <v>1009</v>
      </c>
      <c r="B986" s="56" t="s">
        <v>1010</v>
      </c>
      <c r="C986" s="53" t="s">
        <v>48</v>
      </c>
      <c r="D986" s="65" t="s">
        <v>992</v>
      </c>
      <c r="E986" s="65" t="s">
        <v>20</v>
      </c>
      <c r="F986" s="60" t="s">
        <v>96</v>
      </c>
      <c r="G986" s="70">
        <v>1</v>
      </c>
      <c r="H986" s="34">
        <v>2006</v>
      </c>
      <c r="I986" s="33">
        <v>2013</v>
      </c>
      <c r="J986" s="65">
        <v>2031</v>
      </c>
      <c r="K986" s="35">
        <v>30</v>
      </c>
      <c r="L986" s="32">
        <v>0</v>
      </c>
      <c r="M986" s="32">
        <v>0.1</v>
      </c>
      <c r="N986" s="32">
        <v>0.05</v>
      </c>
      <c r="O986" s="32">
        <v>0.85</v>
      </c>
      <c r="P986" s="36">
        <v>0.875</v>
      </c>
      <c r="Q986" s="37">
        <v>0.86250000000000004</v>
      </c>
      <c r="R986" s="38">
        <v>210.48660000000001</v>
      </c>
      <c r="S986" s="39">
        <v>0</v>
      </c>
      <c r="T986" s="39">
        <v>210.48660000000001</v>
      </c>
      <c r="U986" s="39">
        <v>181.54469250000002</v>
      </c>
      <c r="V986" s="40">
        <v>28.941907499999985</v>
      </c>
      <c r="W986" s="41">
        <f>IFERROR(Table1[[#This Row],[DC Capex (Inflated)]]/Table1[[#This Row],[Total capital cost Incl subsidies (Inflated)]],0)</f>
        <v>0.86250000000000004</v>
      </c>
      <c r="X986" s="42">
        <f>IFERROR(Table1[[#This Row],[Rates Loan (Inflated)]]/Table1[[#This Row],[Total capital cost Incl subsidies (Inflated)]],0)</f>
        <v>0.13749999999999993</v>
      </c>
      <c r="Y986" s="43">
        <f>IFERROR(Table1[[#This Row],[Subsidies (Uninflated)]]/Table1[[#This Row],[Total capital cost Incl subsidies (Inflated)]],0)</f>
        <v>0</v>
      </c>
      <c r="Z986" s="10"/>
    </row>
    <row r="987" spans="1:26" ht="23.25" x14ac:dyDescent="0.35">
      <c r="A987" s="32" t="s">
        <v>1168</v>
      </c>
      <c r="B987" s="56" t="s">
        <v>1169</v>
      </c>
      <c r="C987" s="53" t="s">
        <v>48</v>
      </c>
      <c r="D987" s="65" t="s">
        <v>992</v>
      </c>
      <c r="E987" s="65" t="s">
        <v>20</v>
      </c>
      <c r="F987" s="60" t="s">
        <v>96</v>
      </c>
      <c r="G987" s="70">
        <v>1</v>
      </c>
      <c r="H987" s="34">
        <v>2006</v>
      </c>
      <c r="I987" s="33">
        <v>2008</v>
      </c>
      <c r="J987" s="65">
        <v>2031</v>
      </c>
      <c r="K987" s="35">
        <v>30</v>
      </c>
      <c r="L987" s="32">
        <v>0</v>
      </c>
      <c r="M987" s="32">
        <v>0.1</v>
      </c>
      <c r="N987" s="32">
        <v>0.02</v>
      </c>
      <c r="O987" s="32">
        <v>0.88</v>
      </c>
      <c r="P987" s="36">
        <v>0.875</v>
      </c>
      <c r="Q987" s="37">
        <v>0.87749999999999995</v>
      </c>
      <c r="R987" s="38">
        <v>12.57166</v>
      </c>
      <c r="S987" s="39">
        <v>0</v>
      </c>
      <c r="T987" s="39">
        <v>12.57166</v>
      </c>
      <c r="U987" s="39">
        <v>11.03163165</v>
      </c>
      <c r="V987" s="40">
        <v>1.54002835</v>
      </c>
      <c r="W987" s="41">
        <f>IFERROR(Table1[[#This Row],[DC Capex (Inflated)]]/Table1[[#This Row],[Total capital cost Incl subsidies (Inflated)]],0)</f>
        <v>0.87749999999999995</v>
      </c>
      <c r="X987" s="42">
        <f>IFERROR(Table1[[#This Row],[Rates Loan (Inflated)]]/Table1[[#This Row],[Total capital cost Incl subsidies (Inflated)]],0)</f>
        <v>0.12250000000000001</v>
      </c>
      <c r="Y987" s="43">
        <f>IFERROR(Table1[[#This Row],[Subsidies (Uninflated)]]/Table1[[#This Row],[Total capital cost Incl subsidies (Inflated)]],0)</f>
        <v>0</v>
      </c>
      <c r="Z987" s="10"/>
    </row>
    <row r="988" spans="1:26" ht="23.25" x14ac:dyDescent="0.35">
      <c r="A988" s="32" t="s">
        <v>1116</v>
      </c>
      <c r="B988" s="56" t="s">
        <v>638</v>
      </c>
      <c r="C988" s="53" t="s">
        <v>48</v>
      </c>
      <c r="D988" s="65" t="s">
        <v>992</v>
      </c>
      <c r="E988" s="65" t="s">
        <v>20</v>
      </c>
      <c r="F988" s="60" t="s">
        <v>96</v>
      </c>
      <c r="G988" s="70">
        <v>1</v>
      </c>
      <c r="H988" s="34">
        <v>2006</v>
      </c>
      <c r="I988" s="33">
        <v>2008</v>
      </c>
      <c r="J988" s="65">
        <v>2031</v>
      </c>
      <c r="K988" s="35">
        <v>30</v>
      </c>
      <c r="L988" s="32">
        <v>0</v>
      </c>
      <c r="M988" s="32">
        <v>0.1</v>
      </c>
      <c r="N988" s="32">
        <v>0.02</v>
      </c>
      <c r="O988" s="32">
        <v>0.88</v>
      </c>
      <c r="P988" s="36">
        <v>0.875</v>
      </c>
      <c r="Q988" s="37">
        <v>0.87749999999999995</v>
      </c>
      <c r="R988" s="38">
        <v>15.311999999999999</v>
      </c>
      <c r="S988" s="39">
        <v>0</v>
      </c>
      <c r="T988" s="39">
        <v>15.311999999999999</v>
      </c>
      <c r="U988" s="39">
        <v>13.436279999999998</v>
      </c>
      <c r="V988" s="40">
        <v>1.8757200000000012</v>
      </c>
      <c r="W988" s="41">
        <f>IFERROR(Table1[[#This Row],[DC Capex (Inflated)]]/Table1[[#This Row],[Total capital cost Incl subsidies (Inflated)]],0)</f>
        <v>0.87749999999999995</v>
      </c>
      <c r="X988" s="42">
        <f>IFERROR(Table1[[#This Row],[Rates Loan (Inflated)]]/Table1[[#This Row],[Total capital cost Incl subsidies (Inflated)]],0)</f>
        <v>0.12250000000000008</v>
      </c>
      <c r="Y988" s="43">
        <f>IFERROR(Table1[[#This Row],[Subsidies (Uninflated)]]/Table1[[#This Row],[Total capital cost Incl subsidies (Inflated)]],0)</f>
        <v>0</v>
      </c>
      <c r="Z988" s="10"/>
    </row>
    <row r="989" spans="1:26" ht="46.5" x14ac:dyDescent="0.35">
      <c r="A989" s="32" t="s">
        <v>1581</v>
      </c>
      <c r="B989" s="56" t="s">
        <v>2413</v>
      </c>
      <c r="C989" s="53"/>
      <c r="D989" s="65" t="s">
        <v>992</v>
      </c>
      <c r="E989" s="65" t="s">
        <v>20</v>
      </c>
      <c r="F989" s="60" t="s">
        <v>1255</v>
      </c>
      <c r="G989" s="70">
        <v>1</v>
      </c>
      <c r="H989" s="34">
        <v>2006</v>
      </c>
      <c r="I989" s="33">
        <v>2019</v>
      </c>
      <c r="J989" s="65">
        <v>2031</v>
      </c>
      <c r="K989" s="35">
        <v>30</v>
      </c>
      <c r="L989" s="32">
        <v>0</v>
      </c>
      <c r="M989" s="32">
        <v>0.1</v>
      </c>
      <c r="N989" s="32">
        <v>0</v>
      </c>
      <c r="O989" s="32">
        <v>0.9</v>
      </c>
      <c r="P989" s="36">
        <v>0.88</v>
      </c>
      <c r="Q989" s="37">
        <v>0.89</v>
      </c>
      <c r="R989" s="38">
        <v>7516.9237400000002</v>
      </c>
      <c r="S989" s="39">
        <v>0</v>
      </c>
      <c r="T989" s="39">
        <v>7516.9237400000002</v>
      </c>
      <c r="U989" s="39">
        <v>6690.0621285999996</v>
      </c>
      <c r="V989" s="40">
        <v>826.86161140000013</v>
      </c>
      <c r="W989" s="41">
        <f>IFERROR(Table1[[#This Row],[DC Capex (Inflated)]]/Table1[[#This Row],[Total capital cost Incl subsidies (Inflated)]],0)</f>
        <v>0.8899999999999999</v>
      </c>
      <c r="X989" s="42">
        <f>IFERROR(Table1[[#This Row],[Rates Loan (Inflated)]]/Table1[[#This Row],[Total capital cost Incl subsidies (Inflated)]],0)</f>
        <v>0.11000000000000001</v>
      </c>
      <c r="Y989" s="43">
        <f>IFERROR(Table1[[#This Row],[Subsidies (Uninflated)]]/Table1[[#This Row],[Total capital cost Incl subsidies (Inflated)]],0)</f>
        <v>0</v>
      </c>
      <c r="Z989" s="10"/>
    </row>
    <row r="990" spans="1:26" ht="23.25" x14ac:dyDescent="0.35">
      <c r="A990" s="32" t="s">
        <v>1671</v>
      </c>
      <c r="B990" s="56" t="s">
        <v>1965</v>
      </c>
      <c r="C990" s="53"/>
      <c r="D990" s="65" t="s">
        <v>992</v>
      </c>
      <c r="E990" s="65" t="s">
        <v>20</v>
      </c>
      <c r="F990" s="60" t="s">
        <v>1255</v>
      </c>
      <c r="G990" s="70">
        <v>0.5</v>
      </c>
      <c r="H990" s="34">
        <v>2006</v>
      </c>
      <c r="I990" s="33">
        <v>2019</v>
      </c>
      <c r="J990" s="65">
        <v>2031</v>
      </c>
      <c r="K990" s="35">
        <v>15</v>
      </c>
      <c r="L990" s="32">
        <v>0</v>
      </c>
      <c r="M990" s="32">
        <v>0.1</v>
      </c>
      <c r="N990" s="32">
        <v>0</v>
      </c>
      <c r="O990" s="32">
        <v>0.9</v>
      </c>
      <c r="P990" s="36">
        <v>0.88</v>
      </c>
      <c r="Q990" s="37">
        <v>0.89</v>
      </c>
      <c r="R990" s="38">
        <v>472.86247000000003</v>
      </c>
      <c r="S990" s="39">
        <v>0</v>
      </c>
      <c r="T990" s="39">
        <v>472.86247000000003</v>
      </c>
      <c r="U990" s="39">
        <v>420.84759829999996</v>
      </c>
      <c r="V990" s="40">
        <v>52.0148717</v>
      </c>
      <c r="W990" s="41">
        <f>IFERROR(Table1[[#This Row],[DC Capex (Inflated)]]/Table1[[#This Row],[Total capital cost Incl subsidies (Inflated)]],0)</f>
        <v>0.8899999999999999</v>
      </c>
      <c r="X990" s="42">
        <f>IFERROR(Table1[[#This Row],[Rates Loan (Inflated)]]/Table1[[#This Row],[Total capital cost Incl subsidies (Inflated)]],0)</f>
        <v>0.11</v>
      </c>
      <c r="Y990" s="43">
        <f>IFERROR(Table1[[#This Row],[Subsidies (Uninflated)]]/Table1[[#This Row],[Total capital cost Incl subsidies (Inflated)]],0)</f>
        <v>0</v>
      </c>
      <c r="Z990" s="10"/>
    </row>
    <row r="991" spans="1:26" ht="46.5" x14ac:dyDescent="0.35">
      <c r="A991" s="32" t="s">
        <v>1674</v>
      </c>
      <c r="B991" s="56" t="s">
        <v>1966</v>
      </c>
      <c r="C991" s="53"/>
      <c r="D991" s="65" t="s">
        <v>992</v>
      </c>
      <c r="E991" s="65" t="s">
        <v>20</v>
      </c>
      <c r="F991" s="60" t="s">
        <v>1255</v>
      </c>
      <c r="G991" s="70">
        <v>0.5</v>
      </c>
      <c r="H991" s="34">
        <v>2006</v>
      </c>
      <c r="I991" s="33">
        <v>2019</v>
      </c>
      <c r="J991" s="65">
        <v>2031</v>
      </c>
      <c r="K991" s="35">
        <v>15</v>
      </c>
      <c r="L991" s="32">
        <v>0</v>
      </c>
      <c r="M991" s="32">
        <v>0.1</v>
      </c>
      <c r="N991" s="32">
        <v>0</v>
      </c>
      <c r="O991" s="32">
        <v>0.9</v>
      </c>
      <c r="P991" s="36">
        <v>0.88</v>
      </c>
      <c r="Q991" s="37">
        <v>0.89</v>
      </c>
      <c r="R991" s="38">
        <v>386.02656000000002</v>
      </c>
      <c r="S991" s="39">
        <v>116.20008</v>
      </c>
      <c r="T991" s="39">
        <v>269.82648</v>
      </c>
      <c r="U991" s="39">
        <v>240.14556719999996</v>
      </c>
      <c r="V991" s="40">
        <v>29.680912800000009</v>
      </c>
      <c r="W991" s="41">
        <f>IFERROR(Table1[[#This Row],[DC Capex (Inflated)]]/Table1[[#This Row],[Total capital cost Incl subsidies (Inflated)]],0)</f>
        <v>0.62209596976954107</v>
      </c>
      <c r="X991" s="42">
        <f>IFERROR(Table1[[#This Row],[Rates Loan (Inflated)]]/Table1[[#This Row],[Total capital cost Incl subsidies (Inflated)]],0)</f>
        <v>7.6888265926572538E-2</v>
      </c>
      <c r="Y991" s="43">
        <f>IFERROR(Table1[[#This Row],[Subsidies (Uninflated)]]/Table1[[#This Row],[Total capital cost Incl subsidies (Inflated)]],0)</f>
        <v>0.30101576430388621</v>
      </c>
      <c r="Z991" s="10"/>
    </row>
    <row r="992" spans="1:26" ht="23.25" x14ac:dyDescent="0.35">
      <c r="A992" s="32" t="s">
        <v>2116</v>
      </c>
      <c r="B992" s="56" t="s">
        <v>1672</v>
      </c>
      <c r="C992" s="53" t="s">
        <v>1570</v>
      </c>
      <c r="D992" s="65" t="s">
        <v>992</v>
      </c>
      <c r="E992" s="65" t="s">
        <v>20</v>
      </c>
      <c r="F992" s="60" t="s">
        <v>1255</v>
      </c>
      <c r="G992" s="70">
        <v>0.5</v>
      </c>
      <c r="H992" s="34">
        <v>2006</v>
      </c>
      <c r="I992" s="33">
        <v>2025</v>
      </c>
      <c r="J992" s="65">
        <v>2034</v>
      </c>
      <c r="K992" s="35">
        <v>30</v>
      </c>
      <c r="L992" s="32">
        <v>0.2</v>
      </c>
      <c r="M992" s="32">
        <v>0.1</v>
      </c>
      <c r="N992" s="32">
        <v>0.01</v>
      </c>
      <c r="O992" s="32">
        <v>0.69</v>
      </c>
      <c r="P992" s="36">
        <v>0.875</v>
      </c>
      <c r="Q992" s="37">
        <v>0.78249999999999997</v>
      </c>
      <c r="R992" s="38">
        <v>5323.3083525997063</v>
      </c>
      <c r="S992" s="39">
        <v>0</v>
      </c>
      <c r="T992" s="39">
        <v>5323.3083525997063</v>
      </c>
      <c r="U992" s="39">
        <v>4165.4887859092696</v>
      </c>
      <c r="V992" s="40">
        <v>1157.8195666904362</v>
      </c>
      <c r="W992" s="41">
        <f>IFERROR(Table1[[#This Row],[DC Capex (Inflated)]]/Table1[[#This Row],[Total capital cost Incl subsidies (Inflated)]],0)</f>
        <v>0.78249999999999986</v>
      </c>
      <c r="X992" s="42">
        <f>IFERROR(Table1[[#This Row],[Rates Loan (Inflated)]]/Table1[[#This Row],[Total capital cost Incl subsidies (Inflated)]],0)</f>
        <v>0.21750000000000003</v>
      </c>
      <c r="Y992" s="43">
        <f>IFERROR(Table1[[#This Row],[Subsidies (Uninflated)]]/Table1[[#This Row],[Total capital cost Incl subsidies (Inflated)]],0)</f>
        <v>0</v>
      </c>
      <c r="Z992" s="10"/>
    </row>
    <row r="993" spans="1:26" ht="23.25" x14ac:dyDescent="0.35">
      <c r="A993" s="32" t="s">
        <v>2252</v>
      </c>
      <c r="B993" s="56" t="s">
        <v>2253</v>
      </c>
      <c r="C993" s="53"/>
      <c r="D993" s="65" t="s">
        <v>992</v>
      </c>
      <c r="E993" s="65" t="s">
        <v>20</v>
      </c>
      <c r="F993" s="60" t="s">
        <v>1255</v>
      </c>
      <c r="G993" s="70">
        <v>0.5</v>
      </c>
      <c r="H993" s="34">
        <v>2006</v>
      </c>
      <c r="I993" s="33">
        <v>2025</v>
      </c>
      <c r="J993" s="65">
        <v>2034</v>
      </c>
      <c r="K993" s="35">
        <v>30</v>
      </c>
      <c r="L993" s="32">
        <v>0</v>
      </c>
      <c r="M993" s="32">
        <v>0.1</v>
      </c>
      <c r="N993" s="32">
        <v>0</v>
      </c>
      <c r="O993" s="32">
        <v>0.9</v>
      </c>
      <c r="P993" s="36">
        <v>0.875</v>
      </c>
      <c r="Q993" s="37">
        <v>0.88749999999999996</v>
      </c>
      <c r="R993" s="38">
        <v>549.55422512224243</v>
      </c>
      <c r="S993" s="39">
        <v>545</v>
      </c>
      <c r="T993" s="39">
        <v>4.5542251222423857</v>
      </c>
      <c r="U993" s="39">
        <v>4.0418747959901111</v>
      </c>
      <c r="V993" s="40">
        <v>0.5123503262522533</v>
      </c>
      <c r="W993" s="41">
        <f>IFERROR(Table1[[#This Row],[DC Capex (Inflated)]]/Table1[[#This Row],[Total capital cost Incl subsidies (Inflated)]],0)</f>
        <v>7.3548243489367036E-3</v>
      </c>
      <c r="X993" s="42">
        <f>IFERROR(Table1[[#This Row],[Rates Loan (Inflated)]]/Table1[[#This Row],[Total capital cost Incl subsidies (Inflated)]],0)</f>
        <v>9.3230167803420394E-4</v>
      </c>
      <c r="Y993" s="43">
        <f>IFERROR(Table1[[#This Row],[Subsidies (Uninflated)]]/Table1[[#This Row],[Total capital cost Incl subsidies (Inflated)]],0)</f>
        <v>0.99171287397302899</v>
      </c>
      <c r="Z993" s="10"/>
    </row>
    <row r="994" spans="1:26" ht="23.25" x14ac:dyDescent="0.35">
      <c r="A994" s="32" t="s">
        <v>2210</v>
      </c>
      <c r="B994" s="56" t="s">
        <v>2211</v>
      </c>
      <c r="C994" s="53" t="s">
        <v>1573</v>
      </c>
      <c r="D994" s="65" t="s">
        <v>992</v>
      </c>
      <c r="E994" s="65" t="s">
        <v>20</v>
      </c>
      <c r="F994" s="60" t="s">
        <v>1255</v>
      </c>
      <c r="G994" s="70">
        <v>1</v>
      </c>
      <c r="H994" s="34">
        <v>2006</v>
      </c>
      <c r="I994" s="33">
        <v>2026</v>
      </c>
      <c r="J994" s="65">
        <v>2034</v>
      </c>
      <c r="K994" s="35">
        <v>30</v>
      </c>
      <c r="L994" s="32">
        <v>0.1</v>
      </c>
      <c r="M994" s="32">
        <v>0.30499999999999999</v>
      </c>
      <c r="N994" s="32">
        <v>0.01</v>
      </c>
      <c r="O994" s="32">
        <v>0.58500000000000008</v>
      </c>
      <c r="P994" s="36">
        <v>0.38</v>
      </c>
      <c r="Q994" s="37">
        <v>0.48250000000000004</v>
      </c>
      <c r="R994" s="38">
        <v>2383.188312960001</v>
      </c>
      <c r="S994" s="39">
        <v>0</v>
      </c>
      <c r="T994" s="39">
        <v>2383.188312960001</v>
      </c>
      <c r="U994" s="39">
        <v>1149.8883610032005</v>
      </c>
      <c r="V994" s="40">
        <v>1233.2999519568002</v>
      </c>
      <c r="W994" s="41">
        <f>IFERROR(Table1[[#This Row],[DC Capex (Inflated)]]/Table1[[#This Row],[Total capital cost Incl subsidies (Inflated)]],0)</f>
        <v>0.48250000000000004</v>
      </c>
      <c r="X994" s="42">
        <f>IFERROR(Table1[[#This Row],[Rates Loan (Inflated)]]/Table1[[#This Row],[Total capital cost Incl subsidies (Inflated)]],0)</f>
        <v>0.51749999999999985</v>
      </c>
      <c r="Y994" s="43">
        <f>IFERROR(Table1[[#This Row],[Subsidies (Uninflated)]]/Table1[[#This Row],[Total capital cost Incl subsidies (Inflated)]],0)</f>
        <v>0</v>
      </c>
      <c r="Z994" s="10"/>
    </row>
    <row r="995" spans="1:26" ht="23.25" x14ac:dyDescent="0.35">
      <c r="A995" s="32" t="s">
        <v>1673</v>
      </c>
      <c r="B995" s="56" t="s">
        <v>1965</v>
      </c>
      <c r="C995" s="53"/>
      <c r="D995" s="65" t="s">
        <v>992</v>
      </c>
      <c r="E995" s="65" t="s">
        <v>20</v>
      </c>
      <c r="F995" s="60" t="s">
        <v>1256</v>
      </c>
      <c r="G995" s="70">
        <v>0.5</v>
      </c>
      <c r="H995" s="34">
        <v>2006</v>
      </c>
      <c r="I995" s="33">
        <v>2019</v>
      </c>
      <c r="J995" s="65">
        <v>2031</v>
      </c>
      <c r="K995" s="35">
        <v>15</v>
      </c>
      <c r="L995" s="32">
        <v>0</v>
      </c>
      <c r="M995" s="32">
        <v>0.1</v>
      </c>
      <c r="N995" s="32">
        <v>0</v>
      </c>
      <c r="O995" s="32">
        <v>0.9</v>
      </c>
      <c r="P995" s="36">
        <v>0.88</v>
      </c>
      <c r="Q995" s="37">
        <v>0.89</v>
      </c>
      <c r="R995" s="38">
        <v>472.86247000000003</v>
      </c>
      <c r="S995" s="39">
        <v>0</v>
      </c>
      <c r="T995" s="39">
        <v>472.86247000000003</v>
      </c>
      <c r="U995" s="39">
        <v>420.84759829999996</v>
      </c>
      <c r="V995" s="40">
        <v>52.0148717</v>
      </c>
      <c r="W995" s="41">
        <f>IFERROR(Table1[[#This Row],[DC Capex (Inflated)]]/Table1[[#This Row],[Total capital cost Incl subsidies (Inflated)]],0)</f>
        <v>0.8899999999999999</v>
      </c>
      <c r="X995" s="42">
        <f>IFERROR(Table1[[#This Row],[Rates Loan (Inflated)]]/Table1[[#This Row],[Total capital cost Incl subsidies (Inflated)]],0)</f>
        <v>0.11</v>
      </c>
      <c r="Y995" s="43">
        <f>IFERROR(Table1[[#This Row],[Subsidies (Uninflated)]]/Table1[[#This Row],[Total capital cost Incl subsidies (Inflated)]],0)</f>
        <v>0</v>
      </c>
      <c r="Z995" s="10"/>
    </row>
    <row r="996" spans="1:26" ht="46.5" x14ac:dyDescent="0.35">
      <c r="A996" s="32" t="s">
        <v>1675</v>
      </c>
      <c r="B996" s="56" t="s">
        <v>1966</v>
      </c>
      <c r="C996" s="53"/>
      <c r="D996" s="65" t="s">
        <v>992</v>
      </c>
      <c r="E996" s="65" t="s">
        <v>20</v>
      </c>
      <c r="F996" s="60" t="s">
        <v>1256</v>
      </c>
      <c r="G996" s="70">
        <v>0.5</v>
      </c>
      <c r="H996" s="34">
        <v>2006</v>
      </c>
      <c r="I996" s="33">
        <v>2019</v>
      </c>
      <c r="J996" s="65">
        <v>2031</v>
      </c>
      <c r="K996" s="35">
        <v>15</v>
      </c>
      <c r="L996" s="32">
        <v>0</v>
      </c>
      <c r="M996" s="32">
        <v>0.1</v>
      </c>
      <c r="N996" s="32">
        <v>0</v>
      </c>
      <c r="O996" s="32">
        <v>0.9</v>
      </c>
      <c r="P996" s="36">
        <v>0.88</v>
      </c>
      <c r="Q996" s="37">
        <v>0.89</v>
      </c>
      <c r="R996" s="38">
        <v>386.02656000000002</v>
      </c>
      <c r="S996" s="39">
        <v>116.20008</v>
      </c>
      <c r="T996" s="39">
        <v>269.82648</v>
      </c>
      <c r="U996" s="39">
        <v>240.14556719999996</v>
      </c>
      <c r="V996" s="40">
        <v>29.680912800000009</v>
      </c>
      <c r="W996" s="41">
        <f>IFERROR(Table1[[#This Row],[DC Capex (Inflated)]]/Table1[[#This Row],[Total capital cost Incl subsidies (Inflated)]],0)</f>
        <v>0.62209596976954107</v>
      </c>
      <c r="X996" s="42">
        <f>IFERROR(Table1[[#This Row],[Rates Loan (Inflated)]]/Table1[[#This Row],[Total capital cost Incl subsidies (Inflated)]],0)</f>
        <v>7.6888265926572538E-2</v>
      </c>
      <c r="Y996" s="43">
        <f>IFERROR(Table1[[#This Row],[Subsidies (Uninflated)]]/Table1[[#This Row],[Total capital cost Incl subsidies (Inflated)]],0)</f>
        <v>0.30101576430388621</v>
      </c>
      <c r="Z996" s="10"/>
    </row>
    <row r="997" spans="1:26" ht="23.25" x14ac:dyDescent="0.35">
      <c r="A997" s="32" t="s">
        <v>1872</v>
      </c>
      <c r="B997" s="56" t="s">
        <v>1258</v>
      </c>
      <c r="C997" s="53"/>
      <c r="D997" s="65" t="s">
        <v>992</v>
      </c>
      <c r="E997" s="65" t="s">
        <v>20</v>
      </c>
      <c r="F997" s="60" t="s">
        <v>1256</v>
      </c>
      <c r="G997" s="70">
        <v>1</v>
      </c>
      <c r="H997" s="34">
        <v>2006</v>
      </c>
      <c r="I997" s="33">
        <v>2019</v>
      </c>
      <c r="J997" s="65">
        <v>2031</v>
      </c>
      <c r="K997" s="35">
        <v>20</v>
      </c>
      <c r="L997" s="32">
        <v>0</v>
      </c>
      <c r="M997" s="32">
        <v>0.30499999999999999</v>
      </c>
      <c r="N997" s="32">
        <v>0</v>
      </c>
      <c r="O997" s="32">
        <v>0.69500000000000006</v>
      </c>
      <c r="P997" s="36">
        <v>0.38</v>
      </c>
      <c r="Q997" s="37">
        <v>0.53750000000000009</v>
      </c>
      <c r="R997" s="38">
        <v>5211.8000200000006</v>
      </c>
      <c r="S997" s="39">
        <v>0</v>
      </c>
      <c r="T997" s="39">
        <v>5211.8000200000006</v>
      </c>
      <c r="U997" s="39">
        <v>2801.3425107500007</v>
      </c>
      <c r="V997" s="40">
        <v>2410.4575092499995</v>
      </c>
      <c r="W997" s="41">
        <f>IFERROR(Table1[[#This Row],[DC Capex (Inflated)]]/Table1[[#This Row],[Total capital cost Incl subsidies (Inflated)]],0)</f>
        <v>0.53750000000000009</v>
      </c>
      <c r="X997" s="42">
        <f>IFERROR(Table1[[#This Row],[Rates Loan (Inflated)]]/Table1[[#This Row],[Total capital cost Incl subsidies (Inflated)]],0)</f>
        <v>0.46249999999999986</v>
      </c>
      <c r="Y997" s="43">
        <f>IFERROR(Table1[[#This Row],[Subsidies (Uninflated)]]/Table1[[#This Row],[Total capital cost Incl subsidies (Inflated)]],0)</f>
        <v>0</v>
      </c>
      <c r="Z997" s="10"/>
    </row>
    <row r="998" spans="1:26" ht="23.25" x14ac:dyDescent="0.35">
      <c r="A998" s="32" t="s">
        <v>2117</v>
      </c>
      <c r="B998" s="56" t="s">
        <v>1672</v>
      </c>
      <c r="C998" s="53" t="s">
        <v>1570</v>
      </c>
      <c r="D998" s="65" t="s">
        <v>992</v>
      </c>
      <c r="E998" s="65" t="s">
        <v>20</v>
      </c>
      <c r="F998" s="60" t="s">
        <v>1256</v>
      </c>
      <c r="G998" s="70">
        <v>0.5</v>
      </c>
      <c r="H998" s="34">
        <v>2006</v>
      </c>
      <c r="I998" s="33">
        <v>2025</v>
      </c>
      <c r="J998" s="65">
        <v>2034</v>
      </c>
      <c r="K998" s="35">
        <v>30</v>
      </c>
      <c r="L998" s="32">
        <v>0.2</v>
      </c>
      <c r="M998" s="32">
        <v>0.1</v>
      </c>
      <c r="N998" s="32">
        <v>0.01</v>
      </c>
      <c r="O998" s="32">
        <v>0.69</v>
      </c>
      <c r="P998" s="36">
        <v>0.875</v>
      </c>
      <c r="Q998" s="37">
        <v>0.78249999999999997</v>
      </c>
      <c r="R998" s="38">
        <v>5323.3083525997063</v>
      </c>
      <c r="S998" s="39">
        <v>0</v>
      </c>
      <c r="T998" s="39">
        <v>5323.3083525997063</v>
      </c>
      <c r="U998" s="39">
        <v>4165.4887859092696</v>
      </c>
      <c r="V998" s="40">
        <v>1157.8195666904362</v>
      </c>
      <c r="W998" s="41">
        <f>IFERROR(Table1[[#This Row],[DC Capex (Inflated)]]/Table1[[#This Row],[Total capital cost Incl subsidies (Inflated)]],0)</f>
        <v>0.78249999999999986</v>
      </c>
      <c r="X998" s="42">
        <f>IFERROR(Table1[[#This Row],[Rates Loan (Inflated)]]/Table1[[#This Row],[Total capital cost Incl subsidies (Inflated)]],0)</f>
        <v>0.21750000000000003</v>
      </c>
      <c r="Y998" s="43">
        <f>IFERROR(Table1[[#This Row],[Subsidies (Uninflated)]]/Table1[[#This Row],[Total capital cost Incl subsidies (Inflated)]],0)</f>
        <v>0</v>
      </c>
      <c r="Z998" s="10"/>
    </row>
    <row r="999" spans="1:26" ht="23.25" x14ac:dyDescent="0.35">
      <c r="A999" s="32" t="s">
        <v>2254</v>
      </c>
      <c r="B999" s="56" t="s">
        <v>2253</v>
      </c>
      <c r="C999" s="53"/>
      <c r="D999" s="65" t="s">
        <v>992</v>
      </c>
      <c r="E999" s="65" t="s">
        <v>20</v>
      </c>
      <c r="F999" s="60" t="s">
        <v>1256</v>
      </c>
      <c r="G999" s="70">
        <v>0.5</v>
      </c>
      <c r="H999" s="34">
        <v>2006</v>
      </c>
      <c r="I999" s="33">
        <v>2025</v>
      </c>
      <c r="J999" s="65">
        <v>2034</v>
      </c>
      <c r="K999" s="35">
        <v>30</v>
      </c>
      <c r="L999" s="32">
        <v>0</v>
      </c>
      <c r="M999" s="32">
        <v>0.1</v>
      </c>
      <c r="N999" s="32">
        <v>0</v>
      </c>
      <c r="O999" s="32">
        <v>0.9</v>
      </c>
      <c r="P999" s="36">
        <v>0.875</v>
      </c>
      <c r="Q999" s="37">
        <v>0.88749999999999996</v>
      </c>
      <c r="R999" s="38">
        <v>549.55422512224243</v>
      </c>
      <c r="S999" s="39">
        <v>545</v>
      </c>
      <c r="T999" s="39">
        <v>4.5542251222423857</v>
      </c>
      <c r="U999" s="39">
        <v>4.0418747959901111</v>
      </c>
      <c r="V999" s="40">
        <v>0.5123503262522533</v>
      </c>
      <c r="W999" s="41">
        <f>IFERROR(Table1[[#This Row],[DC Capex (Inflated)]]/Table1[[#This Row],[Total capital cost Incl subsidies (Inflated)]],0)</f>
        <v>7.3548243489367036E-3</v>
      </c>
      <c r="X999" s="42">
        <f>IFERROR(Table1[[#This Row],[Rates Loan (Inflated)]]/Table1[[#This Row],[Total capital cost Incl subsidies (Inflated)]],0)</f>
        <v>9.3230167803420394E-4</v>
      </c>
      <c r="Y999" s="43">
        <f>IFERROR(Table1[[#This Row],[Subsidies (Uninflated)]]/Table1[[#This Row],[Total capital cost Incl subsidies (Inflated)]],0)</f>
        <v>0.99171287397302899</v>
      </c>
      <c r="Z999" s="10"/>
    </row>
    <row r="1000" spans="1:26" ht="23.25" x14ac:dyDescent="0.35">
      <c r="A1000" s="32" t="s">
        <v>1870</v>
      </c>
      <c r="B1000" s="56" t="s">
        <v>1770</v>
      </c>
      <c r="C1000" s="53"/>
      <c r="D1000" s="65" t="s">
        <v>992</v>
      </c>
      <c r="E1000" s="65" t="s">
        <v>20</v>
      </c>
      <c r="F1000" s="60" t="s">
        <v>1256</v>
      </c>
      <c r="G1000" s="70">
        <v>0.95</v>
      </c>
      <c r="H1000" s="34">
        <v>2006</v>
      </c>
      <c r="I1000" s="33">
        <v>2019</v>
      </c>
      <c r="J1000" s="65">
        <v>2031</v>
      </c>
      <c r="K1000" s="35">
        <v>30</v>
      </c>
      <c r="L1000" s="32">
        <v>0</v>
      </c>
      <c r="M1000" s="32">
        <v>0.30499999999999999</v>
      </c>
      <c r="N1000" s="32">
        <v>0</v>
      </c>
      <c r="O1000" s="32">
        <v>0.69500000000000006</v>
      </c>
      <c r="P1000" s="36">
        <v>0.38</v>
      </c>
      <c r="Q1000" s="37">
        <v>0.53750000000000009</v>
      </c>
      <c r="R1000" s="38">
        <v>124.63703599999999</v>
      </c>
      <c r="S1000" s="39">
        <v>0</v>
      </c>
      <c r="T1000" s="39">
        <v>124.63703599999999</v>
      </c>
      <c r="U1000" s="39">
        <v>66.992406850000009</v>
      </c>
      <c r="V1000" s="40">
        <v>57.644629149999986</v>
      </c>
      <c r="W1000" s="41">
        <f>IFERROR(Table1[[#This Row],[DC Capex (Inflated)]]/Table1[[#This Row],[Total capital cost Incl subsidies (Inflated)]],0)</f>
        <v>0.53750000000000009</v>
      </c>
      <c r="X1000" s="42">
        <f>IFERROR(Table1[[#This Row],[Rates Loan (Inflated)]]/Table1[[#This Row],[Total capital cost Incl subsidies (Inflated)]],0)</f>
        <v>0.46249999999999991</v>
      </c>
      <c r="Y1000" s="43">
        <f>IFERROR(Table1[[#This Row],[Subsidies (Uninflated)]]/Table1[[#This Row],[Total capital cost Incl subsidies (Inflated)]],0)</f>
        <v>0</v>
      </c>
      <c r="Z1000" s="10"/>
    </row>
    <row r="1001" spans="1:26" ht="46.5" x14ac:dyDescent="0.35">
      <c r="A1001" s="32" t="s">
        <v>1867</v>
      </c>
      <c r="B1001" s="56" t="s">
        <v>2574</v>
      </c>
      <c r="C1001" s="53"/>
      <c r="D1001" s="65" t="s">
        <v>992</v>
      </c>
      <c r="E1001" s="65" t="s">
        <v>20</v>
      </c>
      <c r="F1001" s="60" t="s">
        <v>1256</v>
      </c>
      <c r="G1001" s="70">
        <v>0.95</v>
      </c>
      <c r="H1001" s="34">
        <v>2006</v>
      </c>
      <c r="I1001" s="33">
        <v>2019</v>
      </c>
      <c r="J1001" s="65">
        <v>2031</v>
      </c>
      <c r="K1001" s="35">
        <v>30</v>
      </c>
      <c r="L1001" s="32">
        <v>0</v>
      </c>
      <c r="M1001" s="32">
        <v>0.30499999999999999</v>
      </c>
      <c r="N1001" s="32">
        <v>0</v>
      </c>
      <c r="O1001" s="32">
        <v>0.69500000000000006</v>
      </c>
      <c r="P1001" s="36">
        <v>0.38</v>
      </c>
      <c r="Q1001" s="37">
        <v>0.53750000000000009</v>
      </c>
      <c r="R1001" s="38">
        <v>8626.6921890000012</v>
      </c>
      <c r="S1001" s="39">
        <v>0</v>
      </c>
      <c r="T1001" s="39">
        <v>8626.6921890000012</v>
      </c>
      <c r="U1001" s="39">
        <v>4636.8470515875015</v>
      </c>
      <c r="V1001" s="40">
        <v>3989.8451374124998</v>
      </c>
      <c r="W1001" s="41">
        <f>IFERROR(Table1[[#This Row],[DC Capex (Inflated)]]/Table1[[#This Row],[Total capital cost Incl subsidies (Inflated)]],0)</f>
        <v>0.53750000000000009</v>
      </c>
      <c r="X1001" s="42">
        <f>IFERROR(Table1[[#This Row],[Rates Loan (Inflated)]]/Table1[[#This Row],[Total capital cost Incl subsidies (Inflated)]],0)</f>
        <v>0.46249999999999991</v>
      </c>
      <c r="Y1001" s="43">
        <f>IFERROR(Table1[[#This Row],[Subsidies (Uninflated)]]/Table1[[#This Row],[Total capital cost Incl subsidies (Inflated)]],0)</f>
        <v>0</v>
      </c>
      <c r="Z1001" s="10"/>
    </row>
    <row r="1002" spans="1:26" ht="23.25" x14ac:dyDescent="0.35">
      <c r="A1002" s="32" t="s">
        <v>1174</v>
      </c>
      <c r="B1002" s="56" t="s">
        <v>1175</v>
      </c>
      <c r="C1002" s="53" t="s">
        <v>48</v>
      </c>
      <c r="D1002" s="65" t="s">
        <v>992</v>
      </c>
      <c r="E1002" s="65" t="s">
        <v>20</v>
      </c>
      <c r="F1002" s="60" t="s">
        <v>93</v>
      </c>
      <c r="G1002" s="70">
        <v>1</v>
      </c>
      <c r="H1002" s="34">
        <v>2006</v>
      </c>
      <c r="I1002" s="33">
        <v>2009</v>
      </c>
      <c r="J1002" s="65">
        <v>2031</v>
      </c>
      <c r="K1002" s="35">
        <v>30</v>
      </c>
      <c r="L1002" s="32">
        <v>0</v>
      </c>
      <c r="M1002" s="32">
        <v>0.1</v>
      </c>
      <c r="N1002" s="32">
        <v>0.02</v>
      </c>
      <c r="O1002" s="32">
        <v>0.88</v>
      </c>
      <c r="P1002" s="36">
        <v>0.875</v>
      </c>
      <c r="Q1002" s="37">
        <v>0.87749999999999995</v>
      </c>
      <c r="R1002" s="38">
        <v>279.34335000000004</v>
      </c>
      <c r="S1002" s="39">
        <v>0</v>
      </c>
      <c r="T1002" s="39">
        <v>279.34335000000004</v>
      </c>
      <c r="U1002" s="39">
        <v>245.123789625</v>
      </c>
      <c r="V1002" s="40">
        <v>34.219560375000015</v>
      </c>
      <c r="W1002" s="41">
        <f>IFERROR(Table1[[#This Row],[DC Capex (Inflated)]]/Table1[[#This Row],[Total capital cost Incl subsidies (Inflated)]],0)</f>
        <v>0.87749999999999984</v>
      </c>
      <c r="X1002" s="42">
        <f>IFERROR(Table1[[#This Row],[Rates Loan (Inflated)]]/Table1[[#This Row],[Total capital cost Incl subsidies (Inflated)]],0)</f>
        <v>0.12250000000000004</v>
      </c>
      <c r="Y1002" s="43">
        <f>IFERROR(Table1[[#This Row],[Subsidies (Uninflated)]]/Table1[[#This Row],[Total capital cost Incl subsidies (Inflated)]],0)</f>
        <v>0</v>
      </c>
      <c r="Z1002" s="10"/>
    </row>
    <row r="1003" spans="1:26" ht="23.25" x14ac:dyDescent="0.35">
      <c r="A1003" s="32" t="s">
        <v>1158</v>
      </c>
      <c r="B1003" s="56" t="s">
        <v>1159</v>
      </c>
      <c r="C1003" s="53" t="s">
        <v>48</v>
      </c>
      <c r="D1003" s="65" t="s">
        <v>992</v>
      </c>
      <c r="E1003" s="65" t="s">
        <v>20</v>
      </c>
      <c r="F1003" s="60" t="s">
        <v>93</v>
      </c>
      <c r="G1003" s="70">
        <v>1</v>
      </c>
      <c r="H1003" s="34">
        <v>2006</v>
      </c>
      <c r="I1003" s="33">
        <v>2010</v>
      </c>
      <c r="J1003" s="65">
        <v>2031</v>
      </c>
      <c r="K1003" s="35">
        <v>30</v>
      </c>
      <c r="L1003" s="32">
        <v>0</v>
      </c>
      <c r="M1003" s="32">
        <v>0.1</v>
      </c>
      <c r="N1003" s="32">
        <v>0.02</v>
      </c>
      <c r="O1003" s="32">
        <v>0.88</v>
      </c>
      <c r="P1003" s="36">
        <v>0.875</v>
      </c>
      <c r="Q1003" s="37">
        <v>0.87749999999999995</v>
      </c>
      <c r="R1003" s="38">
        <v>3.6500000000000004</v>
      </c>
      <c r="S1003" s="39">
        <v>0</v>
      </c>
      <c r="T1003" s="39">
        <v>3.6500000000000004</v>
      </c>
      <c r="U1003" s="39">
        <v>3.2028750000000001</v>
      </c>
      <c r="V1003" s="40">
        <v>0.44712499999999999</v>
      </c>
      <c r="W1003" s="41">
        <f>IFERROR(Table1[[#This Row],[DC Capex (Inflated)]]/Table1[[#This Row],[Total capital cost Incl subsidies (Inflated)]],0)</f>
        <v>0.87749999999999995</v>
      </c>
      <c r="X1003" s="42">
        <f>IFERROR(Table1[[#This Row],[Rates Loan (Inflated)]]/Table1[[#This Row],[Total capital cost Incl subsidies (Inflated)]],0)</f>
        <v>0.12249999999999998</v>
      </c>
      <c r="Y1003" s="43">
        <f>IFERROR(Table1[[#This Row],[Subsidies (Uninflated)]]/Table1[[#This Row],[Total capital cost Incl subsidies (Inflated)]],0)</f>
        <v>0</v>
      </c>
      <c r="Z1003" s="10"/>
    </row>
    <row r="1004" spans="1:26" ht="23.25" x14ac:dyDescent="0.35">
      <c r="A1004" s="32" t="s">
        <v>1013</v>
      </c>
      <c r="B1004" s="56" t="s">
        <v>1014</v>
      </c>
      <c r="C1004" s="53" t="s">
        <v>48</v>
      </c>
      <c r="D1004" s="65" t="s">
        <v>992</v>
      </c>
      <c r="E1004" s="65" t="s">
        <v>20</v>
      </c>
      <c r="F1004" s="60" t="s">
        <v>93</v>
      </c>
      <c r="G1004" s="70">
        <v>1</v>
      </c>
      <c r="H1004" s="34">
        <v>2006</v>
      </c>
      <c r="I1004" s="33">
        <v>2013</v>
      </c>
      <c r="J1004" s="65">
        <v>2031</v>
      </c>
      <c r="K1004" s="35">
        <v>30</v>
      </c>
      <c r="L1004" s="32">
        <v>0</v>
      </c>
      <c r="M1004" s="32">
        <v>0.1</v>
      </c>
      <c r="N1004" s="32">
        <v>0.02</v>
      </c>
      <c r="O1004" s="32">
        <v>0.88</v>
      </c>
      <c r="P1004" s="36">
        <v>0.875</v>
      </c>
      <c r="Q1004" s="37">
        <v>0.87749999999999995</v>
      </c>
      <c r="R1004" s="38">
        <v>24.566759999999995</v>
      </c>
      <c r="S1004" s="39">
        <v>0</v>
      </c>
      <c r="T1004" s="39">
        <v>24.566759999999995</v>
      </c>
      <c r="U1004" s="39">
        <v>21.557331899999994</v>
      </c>
      <c r="V1004" s="40">
        <v>3.0094281000000005</v>
      </c>
      <c r="W1004" s="41">
        <f>IFERROR(Table1[[#This Row],[DC Capex (Inflated)]]/Table1[[#This Row],[Total capital cost Incl subsidies (Inflated)]],0)</f>
        <v>0.87749999999999995</v>
      </c>
      <c r="X1004" s="42">
        <f>IFERROR(Table1[[#This Row],[Rates Loan (Inflated)]]/Table1[[#This Row],[Total capital cost Incl subsidies (Inflated)]],0)</f>
        <v>0.12250000000000004</v>
      </c>
      <c r="Y1004" s="43">
        <f>IFERROR(Table1[[#This Row],[Subsidies (Uninflated)]]/Table1[[#This Row],[Total capital cost Incl subsidies (Inflated)]],0)</f>
        <v>0</v>
      </c>
      <c r="Z1004" s="10"/>
    </row>
    <row r="1005" spans="1:26" ht="23.25" x14ac:dyDescent="0.35">
      <c r="A1005" s="32" t="s">
        <v>1939</v>
      </c>
      <c r="B1005" s="56" t="s">
        <v>1940</v>
      </c>
      <c r="C1005" s="53" t="s">
        <v>1573</v>
      </c>
      <c r="D1005" s="65" t="s">
        <v>992</v>
      </c>
      <c r="E1005" s="65" t="s">
        <v>20</v>
      </c>
      <c r="F1005" s="60" t="s">
        <v>93</v>
      </c>
      <c r="G1005" s="70">
        <v>1</v>
      </c>
      <c r="H1005" s="34">
        <v>2006</v>
      </c>
      <c r="I1005" s="33">
        <v>2021</v>
      </c>
      <c r="J1005" s="65">
        <v>2031</v>
      </c>
      <c r="K1005" s="35">
        <v>30</v>
      </c>
      <c r="L1005" s="32">
        <v>0</v>
      </c>
      <c r="M1005" s="32">
        <v>0.1</v>
      </c>
      <c r="N1005" s="32">
        <v>0</v>
      </c>
      <c r="O1005" s="32">
        <v>0.9</v>
      </c>
      <c r="P1005" s="36">
        <v>0.875</v>
      </c>
      <c r="Q1005" s="37">
        <v>0.88749999999999996</v>
      </c>
      <c r="R1005" s="38">
        <v>32538.298190000001</v>
      </c>
      <c r="S1005" s="39">
        <v>0</v>
      </c>
      <c r="T1005" s="39">
        <v>32538.298190000001</v>
      </c>
      <c r="U1005" s="39">
        <v>28877.739643624998</v>
      </c>
      <c r="V1005" s="40">
        <v>3660.5585463750017</v>
      </c>
      <c r="W1005" s="41">
        <f>IFERROR(Table1[[#This Row],[DC Capex (Inflated)]]/Table1[[#This Row],[Total capital cost Incl subsidies (Inflated)]],0)</f>
        <v>0.88749999999999996</v>
      </c>
      <c r="X1005" s="42">
        <f>IFERROR(Table1[[#This Row],[Rates Loan (Inflated)]]/Table1[[#This Row],[Total capital cost Incl subsidies (Inflated)]],0)</f>
        <v>0.11250000000000004</v>
      </c>
      <c r="Y1005" s="43">
        <f>IFERROR(Table1[[#This Row],[Subsidies (Uninflated)]]/Table1[[#This Row],[Total capital cost Incl subsidies (Inflated)]],0)</f>
        <v>0</v>
      </c>
      <c r="Z1005" s="10"/>
    </row>
    <row r="1006" spans="1:26" ht="23.25" x14ac:dyDescent="0.35">
      <c r="A1006" s="32" t="s">
        <v>1578</v>
      </c>
      <c r="B1006" s="56" t="s">
        <v>2412</v>
      </c>
      <c r="C1006" s="53"/>
      <c r="D1006" s="65" t="s">
        <v>992</v>
      </c>
      <c r="E1006" s="65" t="s">
        <v>38</v>
      </c>
      <c r="F1006" s="60" t="s">
        <v>93</v>
      </c>
      <c r="G1006" s="70">
        <v>1</v>
      </c>
      <c r="H1006" s="34">
        <v>2006</v>
      </c>
      <c r="I1006" s="33">
        <v>2019</v>
      </c>
      <c r="J1006" s="65">
        <v>2031</v>
      </c>
      <c r="K1006" s="35">
        <v>30</v>
      </c>
      <c r="L1006" s="32">
        <v>0</v>
      </c>
      <c r="M1006" s="32">
        <v>0.1</v>
      </c>
      <c r="N1006" s="32">
        <v>0</v>
      </c>
      <c r="O1006" s="32">
        <v>0.9</v>
      </c>
      <c r="P1006" s="36">
        <v>0.88</v>
      </c>
      <c r="Q1006" s="37">
        <v>0.89</v>
      </c>
      <c r="R1006" s="38">
        <v>8422.5730000000003</v>
      </c>
      <c r="S1006" s="39">
        <v>0</v>
      </c>
      <c r="T1006" s="39">
        <v>8422.5730000000003</v>
      </c>
      <c r="U1006" s="39">
        <v>7496.0899699999991</v>
      </c>
      <c r="V1006" s="40">
        <v>926.48302999999999</v>
      </c>
      <c r="W1006" s="41">
        <f>IFERROR(Table1[[#This Row],[DC Capex (Inflated)]]/Table1[[#This Row],[Total capital cost Incl subsidies (Inflated)]],0)</f>
        <v>0.8899999999999999</v>
      </c>
      <c r="X1006" s="42">
        <f>IFERROR(Table1[[#This Row],[Rates Loan (Inflated)]]/Table1[[#This Row],[Total capital cost Incl subsidies (Inflated)]],0)</f>
        <v>0.11</v>
      </c>
      <c r="Y1006" s="43">
        <f>IFERROR(Table1[[#This Row],[Subsidies (Uninflated)]]/Table1[[#This Row],[Total capital cost Incl subsidies (Inflated)]],0)</f>
        <v>0</v>
      </c>
      <c r="Z1006" s="10"/>
    </row>
    <row r="1007" spans="1:26" ht="69.75" x14ac:dyDescent="0.35">
      <c r="A1007" s="32" t="s">
        <v>2002</v>
      </c>
      <c r="B1007" s="56" t="s">
        <v>2003</v>
      </c>
      <c r="C1007" s="53" t="s">
        <v>1573</v>
      </c>
      <c r="D1007" s="65" t="s">
        <v>992</v>
      </c>
      <c r="E1007" s="65" t="s">
        <v>20</v>
      </c>
      <c r="F1007" s="60" t="s">
        <v>93</v>
      </c>
      <c r="G1007" s="70">
        <v>1</v>
      </c>
      <c r="H1007" s="34">
        <v>2006</v>
      </c>
      <c r="I1007" s="33">
        <v>2024</v>
      </c>
      <c r="J1007" s="65">
        <v>2034</v>
      </c>
      <c r="K1007" s="35">
        <v>30</v>
      </c>
      <c r="L1007" s="32">
        <v>0</v>
      </c>
      <c r="M1007" s="32">
        <v>0.1</v>
      </c>
      <c r="N1007" s="32">
        <v>0.01</v>
      </c>
      <c r="O1007" s="32">
        <v>0.89</v>
      </c>
      <c r="P1007" s="36">
        <v>0.875</v>
      </c>
      <c r="Q1007" s="37">
        <v>0.88250000000000006</v>
      </c>
      <c r="R1007" s="38">
        <v>1313.8440000000001</v>
      </c>
      <c r="S1007" s="39">
        <v>0</v>
      </c>
      <c r="T1007" s="39">
        <v>1313.8440000000001</v>
      </c>
      <c r="U1007" s="39">
        <v>1159.4673300000002</v>
      </c>
      <c r="V1007" s="40">
        <v>154.37666999999988</v>
      </c>
      <c r="W1007" s="41">
        <f>IFERROR(Table1[[#This Row],[DC Capex (Inflated)]]/Table1[[#This Row],[Total capital cost Incl subsidies (Inflated)]],0)</f>
        <v>0.88250000000000006</v>
      </c>
      <c r="X1007" s="42">
        <f>IFERROR(Table1[[#This Row],[Rates Loan (Inflated)]]/Table1[[#This Row],[Total capital cost Incl subsidies (Inflated)]],0)</f>
        <v>0.1174999999999999</v>
      </c>
      <c r="Y1007" s="43">
        <f>IFERROR(Table1[[#This Row],[Subsidies (Uninflated)]]/Table1[[#This Row],[Total capital cost Incl subsidies (Inflated)]],0)</f>
        <v>0</v>
      </c>
      <c r="Z1007" s="10"/>
    </row>
    <row r="1008" spans="1:26" ht="23.25" x14ac:dyDescent="0.35">
      <c r="A1008" s="32" t="s">
        <v>2132</v>
      </c>
      <c r="B1008" s="56" t="s">
        <v>2474</v>
      </c>
      <c r="C1008" s="53" t="s">
        <v>1573</v>
      </c>
      <c r="D1008" s="65" t="s">
        <v>992</v>
      </c>
      <c r="E1008" s="65" t="s">
        <v>20</v>
      </c>
      <c r="F1008" s="60" t="s">
        <v>93</v>
      </c>
      <c r="G1008" s="70">
        <v>1</v>
      </c>
      <c r="H1008" s="34">
        <v>2006</v>
      </c>
      <c r="I1008" s="33">
        <v>2025</v>
      </c>
      <c r="J1008" s="65">
        <v>2034</v>
      </c>
      <c r="K1008" s="35">
        <v>30</v>
      </c>
      <c r="L1008" s="32">
        <v>0</v>
      </c>
      <c r="M1008" s="32">
        <v>0.1</v>
      </c>
      <c r="N1008" s="32">
        <v>0</v>
      </c>
      <c r="O1008" s="32">
        <v>0.9</v>
      </c>
      <c r="P1008" s="36">
        <v>0.875</v>
      </c>
      <c r="Q1008" s="37">
        <v>0.88749999999999996</v>
      </c>
      <c r="R1008" s="38">
        <v>10500</v>
      </c>
      <c r="S1008" s="39">
        <v>0</v>
      </c>
      <c r="T1008" s="39">
        <v>10500</v>
      </c>
      <c r="U1008" s="39">
        <v>9318.75</v>
      </c>
      <c r="V1008" s="40">
        <v>1181.25</v>
      </c>
      <c r="W1008" s="41">
        <f>IFERROR(Table1[[#This Row],[DC Capex (Inflated)]]/Table1[[#This Row],[Total capital cost Incl subsidies (Inflated)]],0)</f>
        <v>0.88749999999999996</v>
      </c>
      <c r="X1008" s="42">
        <f>IFERROR(Table1[[#This Row],[Rates Loan (Inflated)]]/Table1[[#This Row],[Total capital cost Incl subsidies (Inflated)]],0)</f>
        <v>0.1125</v>
      </c>
      <c r="Y1008" s="43">
        <f>IFERROR(Table1[[#This Row],[Subsidies (Uninflated)]]/Table1[[#This Row],[Total capital cost Incl subsidies (Inflated)]],0)</f>
        <v>0</v>
      </c>
      <c r="Z1008" s="10"/>
    </row>
    <row r="1009" spans="1:26" ht="23.25" x14ac:dyDescent="0.35">
      <c r="A1009" s="32" t="s">
        <v>2478</v>
      </c>
      <c r="B1009" s="56" t="s">
        <v>1941</v>
      </c>
      <c r="C1009" s="53" t="s">
        <v>1573</v>
      </c>
      <c r="D1009" s="65" t="s">
        <v>992</v>
      </c>
      <c r="E1009" s="65" t="s">
        <v>20</v>
      </c>
      <c r="F1009" s="60" t="s">
        <v>93</v>
      </c>
      <c r="G1009" s="70">
        <v>1</v>
      </c>
      <c r="H1009" s="34">
        <v>2006</v>
      </c>
      <c r="I1009" s="33">
        <v>2025</v>
      </c>
      <c r="J1009" s="65">
        <v>2034</v>
      </c>
      <c r="K1009" s="35">
        <v>30</v>
      </c>
      <c r="L1009" s="32">
        <v>0</v>
      </c>
      <c r="M1009" s="32">
        <v>0.1</v>
      </c>
      <c r="N1009" s="32">
        <v>0</v>
      </c>
      <c r="O1009" s="32">
        <v>0.9</v>
      </c>
      <c r="P1009" s="36">
        <v>0.875</v>
      </c>
      <c r="Q1009" s="37">
        <v>0.88749999999999996</v>
      </c>
      <c r="R1009" s="38">
        <v>166.95000000000002</v>
      </c>
      <c r="S1009" s="39">
        <v>0</v>
      </c>
      <c r="T1009" s="39">
        <v>166.95000000000002</v>
      </c>
      <c r="U1009" s="39">
        <v>148.168125</v>
      </c>
      <c r="V1009" s="40">
        <v>18.781875000000014</v>
      </c>
      <c r="W1009" s="41">
        <f>IFERROR(Table1[[#This Row],[DC Capex (Inflated)]]/Table1[[#This Row],[Total capital cost Incl subsidies (Inflated)]],0)</f>
        <v>0.88749999999999996</v>
      </c>
      <c r="X1009" s="42">
        <f>IFERROR(Table1[[#This Row],[Rates Loan (Inflated)]]/Table1[[#This Row],[Total capital cost Incl subsidies (Inflated)]],0)</f>
        <v>0.11250000000000007</v>
      </c>
      <c r="Y1009" s="43">
        <f>IFERROR(Table1[[#This Row],[Subsidies (Uninflated)]]/Table1[[#This Row],[Total capital cost Incl subsidies (Inflated)]],0)</f>
        <v>0</v>
      </c>
      <c r="Z1009" s="10"/>
    </row>
    <row r="1010" spans="1:26" ht="46.5" x14ac:dyDescent="0.35">
      <c r="A1010" s="32" t="s">
        <v>1232</v>
      </c>
      <c r="B1010" s="56" t="s">
        <v>1233</v>
      </c>
      <c r="C1010" s="53" t="s">
        <v>48</v>
      </c>
      <c r="D1010" s="65" t="s">
        <v>992</v>
      </c>
      <c r="E1010" s="65" t="s">
        <v>20</v>
      </c>
      <c r="F1010" s="60" t="s">
        <v>707</v>
      </c>
      <c r="G1010" s="70">
        <v>1</v>
      </c>
      <c r="H1010" s="34">
        <v>2006</v>
      </c>
      <c r="I1010" s="33">
        <v>2015</v>
      </c>
      <c r="J1010" s="65">
        <v>2031</v>
      </c>
      <c r="K1010" s="35">
        <v>30</v>
      </c>
      <c r="L1010" s="32">
        <v>0</v>
      </c>
      <c r="M1010" s="32">
        <v>0.1</v>
      </c>
      <c r="N1010" s="32">
        <v>0.02</v>
      </c>
      <c r="O1010" s="32">
        <v>0.88</v>
      </c>
      <c r="P1010" s="36">
        <v>0.875</v>
      </c>
      <c r="Q1010" s="37">
        <v>0.87749999999999995</v>
      </c>
      <c r="R1010" s="38">
        <v>1136.5678699999999</v>
      </c>
      <c r="S1010" s="39">
        <v>0</v>
      </c>
      <c r="T1010" s="39">
        <v>1136.5678699999999</v>
      </c>
      <c r="U1010" s="39">
        <v>997.33830592499987</v>
      </c>
      <c r="V1010" s="40">
        <v>139.22956407500007</v>
      </c>
      <c r="W1010" s="41">
        <f>IFERROR(Table1[[#This Row],[DC Capex (Inflated)]]/Table1[[#This Row],[Total capital cost Incl subsidies (Inflated)]],0)</f>
        <v>0.87749999999999995</v>
      </c>
      <c r="X1010" s="42">
        <f>IFERROR(Table1[[#This Row],[Rates Loan (Inflated)]]/Table1[[#This Row],[Total capital cost Incl subsidies (Inflated)]],0)</f>
        <v>0.12250000000000008</v>
      </c>
      <c r="Y1010" s="43">
        <f>IFERROR(Table1[[#This Row],[Subsidies (Uninflated)]]/Table1[[#This Row],[Total capital cost Incl subsidies (Inflated)]],0)</f>
        <v>0</v>
      </c>
      <c r="Z1010" s="10"/>
    </row>
    <row r="1011" spans="1:26" ht="46.5" x14ac:dyDescent="0.35">
      <c r="A1011" s="32" t="s">
        <v>2426</v>
      </c>
      <c r="B1011" s="56" t="s">
        <v>1628</v>
      </c>
      <c r="C1011" s="53" t="s">
        <v>1573</v>
      </c>
      <c r="D1011" s="65" t="s">
        <v>992</v>
      </c>
      <c r="E1011" s="65" t="s">
        <v>20</v>
      </c>
      <c r="F1011" s="60" t="s">
        <v>707</v>
      </c>
      <c r="G1011" s="70">
        <v>0.7</v>
      </c>
      <c r="H1011" s="34">
        <v>2006</v>
      </c>
      <c r="I1011" s="33">
        <v>2022</v>
      </c>
      <c r="J1011" s="65">
        <v>2031</v>
      </c>
      <c r="K1011" s="35">
        <v>30</v>
      </c>
      <c r="L1011" s="32">
        <v>0</v>
      </c>
      <c r="M1011" s="32">
        <v>0.1</v>
      </c>
      <c r="N1011" s="32">
        <v>0</v>
      </c>
      <c r="O1011" s="32">
        <v>0.9</v>
      </c>
      <c r="P1011" s="36">
        <v>0.875</v>
      </c>
      <c r="Q1011" s="37">
        <v>0.88749999999999996</v>
      </c>
      <c r="R1011" s="38">
        <v>15.995832999999998</v>
      </c>
      <c r="S1011" s="39">
        <v>0</v>
      </c>
      <c r="T1011" s="39">
        <v>15.995832999999998</v>
      </c>
      <c r="U1011" s="39">
        <v>14.196301787499998</v>
      </c>
      <c r="V1011" s="40">
        <v>1.7995312125000003</v>
      </c>
      <c r="W1011" s="41">
        <f>IFERROR(Table1[[#This Row],[DC Capex (Inflated)]]/Table1[[#This Row],[Total capital cost Incl subsidies (Inflated)]],0)</f>
        <v>0.88749999999999996</v>
      </c>
      <c r="X1011" s="42">
        <f>IFERROR(Table1[[#This Row],[Rates Loan (Inflated)]]/Table1[[#This Row],[Total capital cost Incl subsidies (Inflated)]],0)</f>
        <v>0.11250000000000003</v>
      </c>
      <c r="Y1011" s="43">
        <f>IFERROR(Table1[[#This Row],[Subsidies (Uninflated)]]/Table1[[#This Row],[Total capital cost Incl subsidies (Inflated)]],0)</f>
        <v>0</v>
      </c>
      <c r="Z1011" s="10"/>
    </row>
    <row r="1012" spans="1:26" ht="46.5" x14ac:dyDescent="0.35">
      <c r="A1012" s="32" t="s">
        <v>1634</v>
      </c>
      <c r="B1012" s="56" t="s">
        <v>1635</v>
      </c>
      <c r="C1012" s="53"/>
      <c r="D1012" s="65" t="s">
        <v>992</v>
      </c>
      <c r="E1012" s="65" t="s">
        <v>20</v>
      </c>
      <c r="F1012" s="60" t="s">
        <v>707</v>
      </c>
      <c r="G1012" s="70">
        <v>0.7</v>
      </c>
      <c r="H1012" s="34">
        <v>2006</v>
      </c>
      <c r="I1012" s="33">
        <v>2019</v>
      </c>
      <c r="J1012" s="65">
        <v>2031</v>
      </c>
      <c r="K1012" s="35">
        <v>30</v>
      </c>
      <c r="L1012" s="32">
        <v>0</v>
      </c>
      <c r="M1012" s="32">
        <v>0.1</v>
      </c>
      <c r="N1012" s="32">
        <v>0</v>
      </c>
      <c r="O1012" s="32">
        <v>0.9</v>
      </c>
      <c r="P1012" s="36">
        <v>0.88</v>
      </c>
      <c r="Q1012" s="37">
        <v>0.88749999999999996</v>
      </c>
      <c r="R1012" s="38">
        <v>470.17012699999998</v>
      </c>
      <c r="S1012" s="39">
        <v>0</v>
      </c>
      <c r="T1012" s="39">
        <v>470.17012699999998</v>
      </c>
      <c r="U1012" s="39">
        <v>417.27598771250001</v>
      </c>
      <c r="V1012" s="40">
        <v>52.894139287499996</v>
      </c>
      <c r="W1012" s="41">
        <f>IFERROR(Table1[[#This Row],[DC Capex (Inflated)]]/Table1[[#This Row],[Total capital cost Incl subsidies (Inflated)]],0)</f>
        <v>0.88750000000000007</v>
      </c>
      <c r="X1012" s="42">
        <f>IFERROR(Table1[[#This Row],[Rates Loan (Inflated)]]/Table1[[#This Row],[Total capital cost Incl subsidies (Inflated)]],0)</f>
        <v>0.1125</v>
      </c>
      <c r="Y1012" s="43">
        <f>IFERROR(Table1[[#This Row],[Subsidies (Uninflated)]]/Table1[[#This Row],[Total capital cost Incl subsidies (Inflated)]],0)</f>
        <v>0</v>
      </c>
      <c r="Z1012" s="10"/>
    </row>
    <row r="1013" spans="1:26" ht="23.25" x14ac:dyDescent="0.35">
      <c r="A1013" s="32" t="s">
        <v>2009</v>
      </c>
      <c r="B1013" s="56" t="s">
        <v>2010</v>
      </c>
      <c r="C1013" s="53" t="s">
        <v>1573</v>
      </c>
      <c r="D1013" s="65" t="s">
        <v>992</v>
      </c>
      <c r="E1013" s="65" t="s">
        <v>20</v>
      </c>
      <c r="F1013" s="60" t="s">
        <v>707</v>
      </c>
      <c r="G1013" s="70">
        <v>1</v>
      </c>
      <c r="H1013" s="34">
        <v>2006</v>
      </c>
      <c r="I1013" s="33">
        <v>2024</v>
      </c>
      <c r="J1013" s="65">
        <v>2034</v>
      </c>
      <c r="K1013" s="35">
        <v>30</v>
      </c>
      <c r="L1013" s="32">
        <v>0</v>
      </c>
      <c r="M1013" s="32">
        <v>0.1</v>
      </c>
      <c r="N1013" s="32">
        <v>0.01</v>
      </c>
      <c r="O1013" s="32">
        <v>0.89</v>
      </c>
      <c r="P1013" s="36">
        <v>0.875</v>
      </c>
      <c r="Q1013" s="37">
        <v>0.88250000000000006</v>
      </c>
      <c r="R1013" s="38">
        <v>1883.63888</v>
      </c>
      <c r="S1013" s="39">
        <v>0</v>
      </c>
      <c r="T1013" s="39">
        <v>1883.63888</v>
      </c>
      <c r="U1013" s="39">
        <v>1662.3113116000002</v>
      </c>
      <c r="V1013" s="40">
        <v>221.3275683999999</v>
      </c>
      <c r="W1013" s="41">
        <f>IFERROR(Table1[[#This Row],[DC Capex (Inflated)]]/Table1[[#This Row],[Total capital cost Incl subsidies (Inflated)]],0)</f>
        <v>0.88250000000000006</v>
      </c>
      <c r="X1013" s="42">
        <f>IFERROR(Table1[[#This Row],[Rates Loan (Inflated)]]/Table1[[#This Row],[Total capital cost Incl subsidies (Inflated)]],0)</f>
        <v>0.11749999999999995</v>
      </c>
      <c r="Y1013" s="43">
        <f>IFERROR(Table1[[#This Row],[Subsidies (Uninflated)]]/Table1[[#This Row],[Total capital cost Incl subsidies (Inflated)]],0)</f>
        <v>0</v>
      </c>
      <c r="Z1013" s="10"/>
    </row>
    <row r="1014" spans="1:26" ht="46.5" x14ac:dyDescent="0.35">
      <c r="A1014" s="32" t="s">
        <v>2227</v>
      </c>
      <c r="B1014" s="56" t="s">
        <v>1628</v>
      </c>
      <c r="C1014" s="53" t="s">
        <v>1573</v>
      </c>
      <c r="D1014" s="65" t="s">
        <v>992</v>
      </c>
      <c r="E1014" s="65" t="s">
        <v>20</v>
      </c>
      <c r="F1014" s="60" t="s">
        <v>707</v>
      </c>
      <c r="G1014" s="70">
        <v>0.7</v>
      </c>
      <c r="H1014" s="34">
        <v>2006</v>
      </c>
      <c r="I1014" s="33">
        <v>2027</v>
      </c>
      <c r="J1014" s="65">
        <v>2034</v>
      </c>
      <c r="K1014" s="35">
        <v>30</v>
      </c>
      <c r="L1014" s="32">
        <v>0</v>
      </c>
      <c r="M1014" s="32">
        <v>0.1</v>
      </c>
      <c r="N1014" s="32">
        <v>0</v>
      </c>
      <c r="O1014" s="32">
        <v>0.9</v>
      </c>
      <c r="P1014" s="36">
        <v>0.875</v>
      </c>
      <c r="Q1014" s="37">
        <v>0.88749999999999996</v>
      </c>
      <c r="R1014" s="38">
        <v>1393.7115939465862</v>
      </c>
      <c r="S1014" s="39">
        <v>0</v>
      </c>
      <c r="T1014" s="39">
        <v>1393.7115939465862</v>
      </c>
      <c r="U1014" s="39">
        <v>1236.9190396275949</v>
      </c>
      <c r="V1014" s="40">
        <v>156.79255431899102</v>
      </c>
      <c r="W1014" s="41">
        <f>IFERROR(Table1[[#This Row],[DC Capex (Inflated)]]/Table1[[#This Row],[Total capital cost Incl subsidies (Inflated)]],0)</f>
        <v>0.88749999999999973</v>
      </c>
      <c r="X1014" s="42">
        <f>IFERROR(Table1[[#This Row],[Rates Loan (Inflated)]]/Table1[[#This Row],[Total capital cost Incl subsidies (Inflated)]],0)</f>
        <v>0.11250000000000006</v>
      </c>
      <c r="Y1014" s="43">
        <f>IFERROR(Table1[[#This Row],[Subsidies (Uninflated)]]/Table1[[#This Row],[Total capital cost Incl subsidies (Inflated)]],0)</f>
        <v>0</v>
      </c>
      <c r="Z1014" s="10"/>
    </row>
    <row r="1015" spans="1:26" ht="46.5" x14ac:dyDescent="0.35">
      <c r="A1015" s="32" t="s">
        <v>2329</v>
      </c>
      <c r="B1015" s="56" t="s">
        <v>1632</v>
      </c>
      <c r="C1015" s="53" t="s">
        <v>1570</v>
      </c>
      <c r="D1015" s="65" t="s">
        <v>992</v>
      </c>
      <c r="E1015" s="65" t="s">
        <v>20</v>
      </c>
      <c r="F1015" s="60" t="s">
        <v>707</v>
      </c>
      <c r="G1015" s="70">
        <v>0.7</v>
      </c>
      <c r="H1015" s="34">
        <v>2006</v>
      </c>
      <c r="I1015" s="33">
        <v>2027</v>
      </c>
      <c r="J1015" s="65">
        <v>2034</v>
      </c>
      <c r="K1015" s="35">
        <v>30</v>
      </c>
      <c r="L1015" s="32">
        <v>0</v>
      </c>
      <c r="M1015" s="32">
        <v>0.1</v>
      </c>
      <c r="N1015" s="32">
        <v>0</v>
      </c>
      <c r="O1015" s="32">
        <v>0.9</v>
      </c>
      <c r="P1015" s="36">
        <v>0.875</v>
      </c>
      <c r="Q1015" s="37">
        <v>0.88749999999999996</v>
      </c>
      <c r="R1015" s="38">
        <v>165.632103</v>
      </c>
      <c r="S1015" s="39">
        <v>0</v>
      </c>
      <c r="T1015" s="39">
        <v>165.632103</v>
      </c>
      <c r="U1015" s="39">
        <v>146.99849141249999</v>
      </c>
      <c r="V1015" s="40">
        <v>18.633611587500013</v>
      </c>
      <c r="W1015" s="41">
        <f>IFERROR(Table1[[#This Row],[DC Capex (Inflated)]]/Table1[[#This Row],[Total capital cost Incl subsidies (Inflated)]],0)</f>
        <v>0.88749999999999996</v>
      </c>
      <c r="X1015" s="42">
        <f>IFERROR(Table1[[#This Row],[Rates Loan (Inflated)]]/Table1[[#This Row],[Total capital cost Incl subsidies (Inflated)]],0)</f>
        <v>0.11250000000000009</v>
      </c>
      <c r="Y1015" s="43">
        <f>IFERROR(Table1[[#This Row],[Subsidies (Uninflated)]]/Table1[[#This Row],[Total capital cost Incl subsidies (Inflated)]],0)</f>
        <v>0</v>
      </c>
      <c r="Z1015" s="10"/>
    </row>
    <row r="1016" spans="1:26" ht="46.5" x14ac:dyDescent="0.35">
      <c r="A1016" s="32" t="s">
        <v>2266</v>
      </c>
      <c r="B1016" s="56" t="s">
        <v>1261</v>
      </c>
      <c r="C1016" s="53" t="s">
        <v>1570</v>
      </c>
      <c r="D1016" s="65" t="s">
        <v>992</v>
      </c>
      <c r="E1016" s="65" t="s">
        <v>20</v>
      </c>
      <c r="F1016" s="60" t="s">
        <v>707</v>
      </c>
      <c r="G1016" s="70">
        <v>0.7</v>
      </c>
      <c r="H1016" s="34">
        <v>2006</v>
      </c>
      <c r="I1016" s="33">
        <v>2030</v>
      </c>
      <c r="J1016" s="65">
        <v>2034</v>
      </c>
      <c r="K1016" s="35">
        <v>30</v>
      </c>
      <c r="L1016" s="32">
        <v>0</v>
      </c>
      <c r="M1016" s="32">
        <v>0.1</v>
      </c>
      <c r="N1016" s="32">
        <v>0</v>
      </c>
      <c r="O1016" s="32">
        <v>0.9</v>
      </c>
      <c r="P1016" s="36">
        <v>0.875</v>
      </c>
      <c r="Q1016" s="37">
        <v>0.88749999999999996</v>
      </c>
      <c r="R1016" s="38">
        <v>835.93242009015648</v>
      </c>
      <c r="S1016" s="39">
        <v>0</v>
      </c>
      <c r="T1016" s="39">
        <v>835.93242009015648</v>
      </c>
      <c r="U1016" s="39">
        <v>741.89002283001389</v>
      </c>
      <c r="V1016" s="40">
        <v>94.04239726014265</v>
      </c>
      <c r="W1016" s="41">
        <f>IFERROR(Table1[[#This Row],[DC Capex (Inflated)]]/Table1[[#This Row],[Total capital cost Incl subsidies (Inflated)]],0)</f>
        <v>0.88750000000000007</v>
      </c>
      <c r="X1016" s="42">
        <f>IFERROR(Table1[[#This Row],[Rates Loan (Inflated)]]/Table1[[#This Row],[Total capital cost Incl subsidies (Inflated)]],0)</f>
        <v>0.11250000000000006</v>
      </c>
      <c r="Y1016" s="43">
        <f>IFERROR(Table1[[#This Row],[Subsidies (Uninflated)]]/Table1[[#This Row],[Total capital cost Incl subsidies (Inflated)]],0)</f>
        <v>0</v>
      </c>
      <c r="Z1016" s="10"/>
    </row>
    <row r="1017" spans="1:26" ht="46.5" x14ac:dyDescent="0.35">
      <c r="A1017" s="32" t="s">
        <v>1866</v>
      </c>
      <c r="B1017" s="56" t="s">
        <v>2573</v>
      </c>
      <c r="C1017" s="53"/>
      <c r="D1017" s="65" t="s">
        <v>992</v>
      </c>
      <c r="E1017" s="65" t="s">
        <v>20</v>
      </c>
      <c r="F1017" s="60" t="s">
        <v>707</v>
      </c>
      <c r="G1017" s="70">
        <v>1</v>
      </c>
      <c r="H1017" s="34">
        <v>2006</v>
      </c>
      <c r="I1017" s="33">
        <v>2019</v>
      </c>
      <c r="J1017" s="65">
        <v>2031</v>
      </c>
      <c r="K1017" s="35">
        <v>5</v>
      </c>
      <c r="L1017" s="32">
        <v>0</v>
      </c>
      <c r="M1017" s="32">
        <v>0.1</v>
      </c>
      <c r="N1017" s="32">
        <v>0</v>
      </c>
      <c r="O1017" s="32">
        <v>0.9</v>
      </c>
      <c r="P1017" s="36">
        <v>0.88</v>
      </c>
      <c r="Q1017" s="37">
        <v>0.89</v>
      </c>
      <c r="R1017" s="38">
        <v>81.428830000000005</v>
      </c>
      <c r="S1017" s="39">
        <v>0</v>
      </c>
      <c r="T1017" s="39">
        <v>81.428830000000005</v>
      </c>
      <c r="U1017" s="39">
        <v>72.471658700000006</v>
      </c>
      <c r="V1017" s="40">
        <v>8.9571712999999935</v>
      </c>
      <c r="W1017" s="41">
        <f>IFERROR(Table1[[#This Row],[DC Capex (Inflated)]]/Table1[[#This Row],[Total capital cost Incl subsidies (Inflated)]],0)</f>
        <v>0.89</v>
      </c>
      <c r="X1017" s="42">
        <f>IFERROR(Table1[[#This Row],[Rates Loan (Inflated)]]/Table1[[#This Row],[Total capital cost Incl subsidies (Inflated)]],0)</f>
        <v>0.10999999999999992</v>
      </c>
      <c r="Y1017" s="43">
        <f>IFERROR(Table1[[#This Row],[Subsidies (Uninflated)]]/Table1[[#This Row],[Total capital cost Incl subsidies (Inflated)]],0)</f>
        <v>0</v>
      </c>
      <c r="Z1017" s="10"/>
    </row>
    <row r="1018" spans="1:26" ht="23.25" x14ac:dyDescent="0.35">
      <c r="A1018" s="32" t="s">
        <v>1574</v>
      </c>
      <c r="B1018" s="56" t="s">
        <v>1575</v>
      </c>
      <c r="C1018" s="53" t="s">
        <v>1573</v>
      </c>
      <c r="D1018" s="65" t="s">
        <v>992</v>
      </c>
      <c r="E1018" s="65" t="s">
        <v>38</v>
      </c>
      <c r="F1018" s="60" t="s">
        <v>1192</v>
      </c>
      <c r="G1018" s="70">
        <v>1</v>
      </c>
      <c r="H1018" s="34">
        <v>2006</v>
      </c>
      <c r="I1018" s="33">
        <v>2022</v>
      </c>
      <c r="J1018" s="65">
        <v>2031</v>
      </c>
      <c r="K1018" s="35">
        <v>30</v>
      </c>
      <c r="L1018" s="32">
        <v>0</v>
      </c>
      <c r="M1018" s="32">
        <v>0.1</v>
      </c>
      <c r="N1018" s="32">
        <v>0</v>
      </c>
      <c r="O1018" s="32">
        <v>0.9</v>
      </c>
      <c r="P1018" s="36">
        <v>0.875</v>
      </c>
      <c r="Q1018" s="37">
        <v>0.88749999999999996</v>
      </c>
      <c r="R1018" s="38">
        <v>3000.56583</v>
      </c>
      <c r="S1018" s="39">
        <v>0</v>
      </c>
      <c r="T1018" s="39">
        <v>3000.56583</v>
      </c>
      <c r="U1018" s="39">
        <v>2663.0021741249998</v>
      </c>
      <c r="V1018" s="40">
        <v>337.56365587499999</v>
      </c>
      <c r="W1018" s="41">
        <f>IFERROR(Table1[[#This Row],[DC Capex (Inflated)]]/Table1[[#This Row],[Total capital cost Incl subsidies (Inflated)]],0)</f>
        <v>0.88749999999999996</v>
      </c>
      <c r="X1018" s="42">
        <f>IFERROR(Table1[[#This Row],[Rates Loan (Inflated)]]/Table1[[#This Row],[Total capital cost Incl subsidies (Inflated)]],0)</f>
        <v>0.1125</v>
      </c>
      <c r="Y1018" s="43">
        <f>IFERROR(Table1[[#This Row],[Subsidies (Uninflated)]]/Table1[[#This Row],[Total capital cost Incl subsidies (Inflated)]],0)</f>
        <v>0</v>
      </c>
      <c r="Z1018" s="10"/>
    </row>
    <row r="1019" spans="1:26" ht="23.25" x14ac:dyDescent="0.35">
      <c r="A1019" s="32" t="s">
        <v>1589</v>
      </c>
      <c r="B1019" s="56" t="s">
        <v>2418</v>
      </c>
      <c r="C1019" s="53"/>
      <c r="D1019" s="65" t="s">
        <v>992</v>
      </c>
      <c r="E1019" s="65" t="s">
        <v>20</v>
      </c>
      <c r="F1019" s="60" t="s">
        <v>1192</v>
      </c>
      <c r="G1019" s="70">
        <v>1</v>
      </c>
      <c r="H1019" s="34">
        <v>2006</v>
      </c>
      <c r="I1019" s="33">
        <v>2019</v>
      </c>
      <c r="J1019" s="65">
        <v>2031</v>
      </c>
      <c r="K1019" s="35">
        <v>30</v>
      </c>
      <c r="L1019" s="32">
        <v>0</v>
      </c>
      <c r="M1019" s="32">
        <v>0.1</v>
      </c>
      <c r="N1019" s="32">
        <v>0</v>
      </c>
      <c r="O1019" s="32">
        <v>0.9</v>
      </c>
      <c r="P1019" s="36">
        <v>0.88</v>
      </c>
      <c r="Q1019" s="37">
        <v>0.89</v>
      </c>
      <c r="R1019" s="38">
        <v>10.969060000000001</v>
      </c>
      <c r="S1019" s="39">
        <v>0</v>
      </c>
      <c r="T1019" s="39">
        <v>10.969060000000001</v>
      </c>
      <c r="U1019" s="39">
        <v>9.7624634000000015</v>
      </c>
      <c r="V1019" s="40">
        <v>1.2065965999999997</v>
      </c>
      <c r="W1019" s="41">
        <f>IFERROR(Table1[[#This Row],[DC Capex (Inflated)]]/Table1[[#This Row],[Total capital cost Incl subsidies (Inflated)]],0)</f>
        <v>0.89000000000000012</v>
      </c>
      <c r="X1019" s="42">
        <f>IFERROR(Table1[[#This Row],[Rates Loan (Inflated)]]/Table1[[#This Row],[Total capital cost Incl subsidies (Inflated)]],0)</f>
        <v>0.10999999999999996</v>
      </c>
      <c r="Y1019" s="43">
        <f>IFERROR(Table1[[#This Row],[Subsidies (Uninflated)]]/Table1[[#This Row],[Total capital cost Incl subsidies (Inflated)]],0)</f>
        <v>0</v>
      </c>
      <c r="Z1019" s="10"/>
    </row>
    <row r="1020" spans="1:26" ht="46.5" x14ac:dyDescent="0.35">
      <c r="A1020" s="32" t="s">
        <v>1613</v>
      </c>
      <c r="B1020" s="56" t="s">
        <v>1614</v>
      </c>
      <c r="C1020" s="53" t="s">
        <v>1573</v>
      </c>
      <c r="D1020" s="65" t="s">
        <v>992</v>
      </c>
      <c r="E1020" s="65" t="s">
        <v>38</v>
      </c>
      <c r="F1020" s="60" t="s">
        <v>1192</v>
      </c>
      <c r="G1020" s="70">
        <v>1</v>
      </c>
      <c r="H1020" s="34">
        <v>2006</v>
      </c>
      <c r="I1020" s="33">
        <v>2021</v>
      </c>
      <c r="J1020" s="65">
        <v>2031</v>
      </c>
      <c r="K1020" s="35">
        <v>30</v>
      </c>
      <c r="L1020" s="32">
        <v>0</v>
      </c>
      <c r="M1020" s="32">
        <v>0.1</v>
      </c>
      <c r="N1020" s="32">
        <v>0</v>
      </c>
      <c r="O1020" s="32">
        <v>0.9</v>
      </c>
      <c r="P1020" s="36">
        <v>0.875</v>
      </c>
      <c r="Q1020" s="37">
        <v>0.88749999999999996</v>
      </c>
      <c r="R1020" s="38">
        <v>33.843350000000001</v>
      </c>
      <c r="S1020" s="39">
        <v>0</v>
      </c>
      <c r="T1020" s="39">
        <v>33.843350000000001</v>
      </c>
      <c r="U1020" s="39">
        <v>30.035973124999998</v>
      </c>
      <c r="V1020" s="40">
        <v>3.8073768749999997</v>
      </c>
      <c r="W1020" s="41">
        <f>IFERROR(Table1[[#This Row],[DC Capex (Inflated)]]/Table1[[#This Row],[Total capital cost Incl subsidies (Inflated)]],0)</f>
        <v>0.88749999999999996</v>
      </c>
      <c r="X1020" s="42">
        <f>IFERROR(Table1[[#This Row],[Rates Loan (Inflated)]]/Table1[[#This Row],[Total capital cost Incl subsidies (Inflated)]],0)</f>
        <v>0.11249999999999999</v>
      </c>
      <c r="Y1020" s="43">
        <f>IFERROR(Table1[[#This Row],[Subsidies (Uninflated)]]/Table1[[#This Row],[Total capital cost Incl subsidies (Inflated)]],0)</f>
        <v>0</v>
      </c>
      <c r="Z1020" s="10"/>
    </row>
    <row r="1021" spans="1:26" ht="46.5" x14ac:dyDescent="0.35">
      <c r="A1021" s="32" t="s">
        <v>1615</v>
      </c>
      <c r="B1021" s="56" t="s">
        <v>1616</v>
      </c>
      <c r="C1021" s="53" t="s">
        <v>1570</v>
      </c>
      <c r="D1021" s="65" t="s">
        <v>992</v>
      </c>
      <c r="E1021" s="65" t="s">
        <v>38</v>
      </c>
      <c r="F1021" s="60" t="s">
        <v>1192</v>
      </c>
      <c r="G1021" s="70">
        <v>1</v>
      </c>
      <c r="H1021" s="34">
        <v>2006</v>
      </c>
      <c r="I1021" s="33">
        <v>2021</v>
      </c>
      <c r="J1021" s="65">
        <v>2031</v>
      </c>
      <c r="K1021" s="35">
        <v>30</v>
      </c>
      <c r="L1021" s="32">
        <v>0</v>
      </c>
      <c r="M1021" s="32">
        <v>0.1</v>
      </c>
      <c r="N1021" s="32">
        <v>0</v>
      </c>
      <c r="O1021" s="32">
        <v>0.9</v>
      </c>
      <c r="P1021" s="36">
        <v>0.875</v>
      </c>
      <c r="Q1021" s="37">
        <v>0.88749999999999996</v>
      </c>
      <c r="R1021" s="38">
        <v>1024.3344500000001</v>
      </c>
      <c r="S1021" s="39">
        <v>0</v>
      </c>
      <c r="T1021" s="39">
        <v>1024.3344500000001</v>
      </c>
      <c r="U1021" s="39">
        <v>909.0968243750001</v>
      </c>
      <c r="V1021" s="40">
        <v>115.23762562500001</v>
      </c>
      <c r="W1021" s="41">
        <f>IFERROR(Table1[[#This Row],[DC Capex (Inflated)]]/Table1[[#This Row],[Total capital cost Incl subsidies (Inflated)]],0)</f>
        <v>0.88750000000000007</v>
      </c>
      <c r="X1021" s="42">
        <f>IFERROR(Table1[[#This Row],[Rates Loan (Inflated)]]/Table1[[#This Row],[Total capital cost Incl subsidies (Inflated)]],0)</f>
        <v>0.1125</v>
      </c>
      <c r="Y1021" s="43">
        <f>IFERROR(Table1[[#This Row],[Subsidies (Uninflated)]]/Table1[[#This Row],[Total capital cost Incl subsidies (Inflated)]],0)</f>
        <v>0</v>
      </c>
      <c r="Z1021" s="10"/>
    </row>
    <row r="1022" spans="1:26" ht="46.5" x14ac:dyDescent="0.35">
      <c r="A1022" s="32" t="s">
        <v>1617</v>
      </c>
      <c r="B1022" s="56" t="s">
        <v>2420</v>
      </c>
      <c r="C1022" s="53"/>
      <c r="D1022" s="65" t="s">
        <v>992</v>
      </c>
      <c r="E1022" s="65" t="s">
        <v>38</v>
      </c>
      <c r="F1022" s="60" t="s">
        <v>1192</v>
      </c>
      <c r="G1022" s="70">
        <v>1</v>
      </c>
      <c r="H1022" s="34">
        <v>2006</v>
      </c>
      <c r="I1022" s="33">
        <v>2019</v>
      </c>
      <c r="J1022" s="65">
        <v>2031</v>
      </c>
      <c r="K1022" s="35">
        <v>30</v>
      </c>
      <c r="L1022" s="32">
        <v>0</v>
      </c>
      <c r="M1022" s="32">
        <v>0.1</v>
      </c>
      <c r="N1022" s="32">
        <v>0</v>
      </c>
      <c r="O1022" s="32">
        <v>0.9</v>
      </c>
      <c r="P1022" s="36">
        <v>0.88</v>
      </c>
      <c r="Q1022" s="37">
        <v>0.89</v>
      </c>
      <c r="R1022" s="38">
        <v>573.84307999999987</v>
      </c>
      <c r="S1022" s="39">
        <v>0</v>
      </c>
      <c r="T1022" s="39">
        <v>573.84307999999987</v>
      </c>
      <c r="U1022" s="39">
        <v>510.72034120000001</v>
      </c>
      <c r="V1022" s="40">
        <v>63.122738799999979</v>
      </c>
      <c r="W1022" s="41">
        <f>IFERROR(Table1[[#This Row],[DC Capex (Inflated)]]/Table1[[#This Row],[Total capital cost Incl subsidies (Inflated)]],0)</f>
        <v>0.89000000000000024</v>
      </c>
      <c r="X1022" s="42">
        <f>IFERROR(Table1[[#This Row],[Rates Loan (Inflated)]]/Table1[[#This Row],[Total capital cost Incl subsidies (Inflated)]],0)</f>
        <v>0.10999999999999999</v>
      </c>
      <c r="Y1022" s="43">
        <f>IFERROR(Table1[[#This Row],[Subsidies (Uninflated)]]/Table1[[#This Row],[Total capital cost Incl subsidies (Inflated)]],0)</f>
        <v>0</v>
      </c>
      <c r="Z1022" s="10"/>
    </row>
    <row r="1023" spans="1:26" ht="46.5" x14ac:dyDescent="0.35">
      <c r="A1023" s="32" t="s">
        <v>1618</v>
      </c>
      <c r="B1023" s="56" t="s">
        <v>1619</v>
      </c>
      <c r="C1023" s="53" t="s">
        <v>1570</v>
      </c>
      <c r="D1023" s="65" t="s">
        <v>992</v>
      </c>
      <c r="E1023" s="65" t="s">
        <v>20</v>
      </c>
      <c r="F1023" s="60" t="s">
        <v>1192</v>
      </c>
      <c r="G1023" s="70">
        <v>1</v>
      </c>
      <c r="H1023" s="34">
        <v>2006</v>
      </c>
      <c r="I1023" s="33">
        <v>2024</v>
      </c>
      <c r="J1023" s="65">
        <v>2031</v>
      </c>
      <c r="K1023" s="35">
        <v>30</v>
      </c>
      <c r="L1023" s="32">
        <v>0</v>
      </c>
      <c r="M1023" s="32">
        <v>0.1</v>
      </c>
      <c r="N1023" s="32">
        <v>0</v>
      </c>
      <c r="O1023" s="32">
        <v>0.9</v>
      </c>
      <c r="P1023" s="36">
        <v>0.875</v>
      </c>
      <c r="Q1023" s="37">
        <v>0.88749999999999996</v>
      </c>
      <c r="R1023" s="38">
        <v>91.527699999999996</v>
      </c>
      <c r="S1023" s="39">
        <v>0</v>
      </c>
      <c r="T1023" s="39">
        <v>91.527699999999996</v>
      </c>
      <c r="U1023" s="39">
        <v>81.230833749999988</v>
      </c>
      <c r="V1023" s="40">
        <v>10.296866250000008</v>
      </c>
      <c r="W1023" s="41">
        <f>IFERROR(Table1[[#This Row],[DC Capex (Inflated)]]/Table1[[#This Row],[Total capital cost Incl subsidies (Inflated)]],0)</f>
        <v>0.88749999999999996</v>
      </c>
      <c r="X1023" s="42">
        <f>IFERROR(Table1[[#This Row],[Rates Loan (Inflated)]]/Table1[[#This Row],[Total capital cost Incl subsidies (Inflated)]],0)</f>
        <v>0.11250000000000009</v>
      </c>
      <c r="Y1023" s="43">
        <f>IFERROR(Table1[[#This Row],[Subsidies (Uninflated)]]/Table1[[#This Row],[Total capital cost Incl subsidies (Inflated)]],0)</f>
        <v>0</v>
      </c>
      <c r="Z1023" s="10"/>
    </row>
    <row r="1024" spans="1:26" ht="46.5" x14ac:dyDescent="0.35">
      <c r="A1024" s="32" t="s">
        <v>1620</v>
      </c>
      <c r="B1024" s="56" t="s">
        <v>2421</v>
      </c>
      <c r="C1024" s="53"/>
      <c r="D1024" s="65" t="s">
        <v>992</v>
      </c>
      <c r="E1024" s="65" t="s">
        <v>38</v>
      </c>
      <c r="F1024" s="60" t="s">
        <v>1192</v>
      </c>
      <c r="G1024" s="70">
        <v>1</v>
      </c>
      <c r="H1024" s="34">
        <v>2006</v>
      </c>
      <c r="I1024" s="33">
        <v>2019</v>
      </c>
      <c r="J1024" s="65">
        <v>2031</v>
      </c>
      <c r="K1024" s="35">
        <v>30</v>
      </c>
      <c r="L1024" s="32">
        <v>0</v>
      </c>
      <c r="M1024" s="32">
        <v>0.1</v>
      </c>
      <c r="N1024" s="32">
        <v>0</v>
      </c>
      <c r="O1024" s="32">
        <v>0.9</v>
      </c>
      <c r="P1024" s="36">
        <v>0.88</v>
      </c>
      <c r="Q1024" s="37">
        <v>0.89</v>
      </c>
      <c r="R1024" s="38">
        <v>2231.4069999999997</v>
      </c>
      <c r="S1024" s="39">
        <v>0</v>
      </c>
      <c r="T1024" s="39">
        <v>2231.4069999999997</v>
      </c>
      <c r="U1024" s="39">
        <v>1985.9522300000001</v>
      </c>
      <c r="V1024" s="40">
        <v>245.45477</v>
      </c>
      <c r="W1024" s="41">
        <f>IFERROR(Table1[[#This Row],[DC Capex (Inflated)]]/Table1[[#This Row],[Total capital cost Incl subsidies (Inflated)]],0)</f>
        <v>0.89000000000000012</v>
      </c>
      <c r="X1024" s="42">
        <f>IFERROR(Table1[[#This Row],[Rates Loan (Inflated)]]/Table1[[#This Row],[Total capital cost Incl subsidies (Inflated)]],0)</f>
        <v>0.11000000000000001</v>
      </c>
      <c r="Y1024" s="43">
        <f>IFERROR(Table1[[#This Row],[Subsidies (Uninflated)]]/Table1[[#This Row],[Total capital cost Incl subsidies (Inflated)]],0)</f>
        <v>0</v>
      </c>
      <c r="Z1024" s="10"/>
    </row>
    <row r="1025" spans="1:26" ht="46.5" x14ac:dyDescent="0.35">
      <c r="A1025" s="32" t="s">
        <v>1621</v>
      </c>
      <c r="B1025" s="56" t="s">
        <v>2422</v>
      </c>
      <c r="C1025" s="53"/>
      <c r="D1025" s="65" t="s">
        <v>992</v>
      </c>
      <c r="E1025" s="65" t="s">
        <v>38</v>
      </c>
      <c r="F1025" s="60" t="s">
        <v>1192</v>
      </c>
      <c r="G1025" s="70">
        <v>1</v>
      </c>
      <c r="H1025" s="34">
        <v>2006</v>
      </c>
      <c r="I1025" s="33">
        <v>2019</v>
      </c>
      <c r="J1025" s="65">
        <v>2031</v>
      </c>
      <c r="K1025" s="35">
        <v>30</v>
      </c>
      <c r="L1025" s="32">
        <v>0</v>
      </c>
      <c r="M1025" s="32">
        <v>0.1</v>
      </c>
      <c r="N1025" s="32">
        <v>0</v>
      </c>
      <c r="O1025" s="32">
        <v>0.9</v>
      </c>
      <c r="P1025" s="36">
        <v>0.88</v>
      </c>
      <c r="Q1025" s="37">
        <v>0.89</v>
      </c>
      <c r="R1025" s="38">
        <v>433.88642999999996</v>
      </c>
      <c r="S1025" s="39">
        <v>0</v>
      </c>
      <c r="T1025" s="39">
        <v>433.88642999999996</v>
      </c>
      <c r="U1025" s="39">
        <v>386.15892270000001</v>
      </c>
      <c r="V1025" s="40">
        <v>47.727507299999992</v>
      </c>
      <c r="W1025" s="41">
        <f>IFERROR(Table1[[#This Row],[DC Capex (Inflated)]]/Table1[[#This Row],[Total capital cost Incl subsidies (Inflated)]],0)</f>
        <v>0.89000000000000012</v>
      </c>
      <c r="X1025" s="42">
        <f>IFERROR(Table1[[#This Row],[Rates Loan (Inflated)]]/Table1[[#This Row],[Total capital cost Incl subsidies (Inflated)]],0)</f>
        <v>0.10999999999999999</v>
      </c>
      <c r="Y1025" s="43">
        <f>IFERROR(Table1[[#This Row],[Subsidies (Uninflated)]]/Table1[[#This Row],[Total capital cost Incl subsidies (Inflated)]],0)</f>
        <v>0</v>
      </c>
      <c r="Z1025" s="10"/>
    </row>
    <row r="1026" spans="1:26" ht="46.5" x14ac:dyDescent="0.35">
      <c r="A1026" s="32" t="s">
        <v>2423</v>
      </c>
      <c r="B1026" s="56" t="s">
        <v>2424</v>
      </c>
      <c r="C1026" s="53" t="s">
        <v>1570</v>
      </c>
      <c r="D1026" s="65" t="s">
        <v>992</v>
      </c>
      <c r="E1026" s="65" t="s">
        <v>20</v>
      </c>
      <c r="F1026" s="60" t="s">
        <v>1192</v>
      </c>
      <c r="G1026" s="70">
        <v>1</v>
      </c>
      <c r="H1026" s="34">
        <v>2006</v>
      </c>
      <c r="I1026" s="33">
        <v>2024</v>
      </c>
      <c r="J1026" s="65">
        <v>2031</v>
      </c>
      <c r="K1026" s="35">
        <v>30</v>
      </c>
      <c r="L1026" s="32">
        <v>0</v>
      </c>
      <c r="M1026" s="32">
        <v>0.1</v>
      </c>
      <c r="N1026" s="32">
        <v>0</v>
      </c>
      <c r="O1026" s="32">
        <v>0.9</v>
      </c>
      <c r="P1026" s="36">
        <v>0.875</v>
      </c>
      <c r="Q1026" s="37">
        <v>0.88749999999999996</v>
      </c>
      <c r="R1026" s="38">
        <v>1.0000000000000001E-5</v>
      </c>
      <c r="S1026" s="39">
        <v>0</v>
      </c>
      <c r="T1026" s="39">
        <v>1.0000000000000001E-5</v>
      </c>
      <c r="U1026" s="39">
        <v>8.8750000000000006E-6</v>
      </c>
      <c r="V1026" s="40">
        <v>1.1250000000000002E-6</v>
      </c>
      <c r="W1026" s="41">
        <f>IFERROR(Table1[[#This Row],[DC Capex (Inflated)]]/Table1[[#This Row],[Total capital cost Incl subsidies (Inflated)]],0)</f>
        <v>0.88749999999999996</v>
      </c>
      <c r="X1026" s="42">
        <f>IFERROR(Table1[[#This Row],[Rates Loan (Inflated)]]/Table1[[#This Row],[Total capital cost Incl subsidies (Inflated)]],0)</f>
        <v>0.11250000000000002</v>
      </c>
      <c r="Y1026" s="43">
        <f>IFERROR(Table1[[#This Row],[Subsidies (Uninflated)]]/Table1[[#This Row],[Total capital cost Incl subsidies (Inflated)]],0)</f>
        <v>0</v>
      </c>
      <c r="Z1026" s="10"/>
    </row>
    <row r="1027" spans="1:26" ht="46.5" x14ac:dyDescent="0.35">
      <c r="A1027" s="32" t="s">
        <v>2425</v>
      </c>
      <c r="B1027" s="56" t="s">
        <v>1627</v>
      </c>
      <c r="C1027" s="53" t="s">
        <v>1570</v>
      </c>
      <c r="D1027" s="65" t="s">
        <v>992</v>
      </c>
      <c r="E1027" s="65" t="s">
        <v>20</v>
      </c>
      <c r="F1027" s="60" t="s">
        <v>1192</v>
      </c>
      <c r="G1027" s="70">
        <v>1</v>
      </c>
      <c r="H1027" s="34">
        <v>2006</v>
      </c>
      <c r="I1027" s="33">
        <v>2024</v>
      </c>
      <c r="J1027" s="65">
        <v>2031</v>
      </c>
      <c r="K1027" s="35">
        <v>30</v>
      </c>
      <c r="L1027" s="32">
        <v>0</v>
      </c>
      <c r="M1027" s="32">
        <v>0.1</v>
      </c>
      <c r="N1027" s="32">
        <v>0</v>
      </c>
      <c r="O1027" s="32">
        <v>0.9</v>
      </c>
      <c r="P1027" s="36">
        <v>0.875</v>
      </c>
      <c r="Q1027" s="37">
        <v>0.88749999999999996</v>
      </c>
      <c r="R1027" s="38">
        <v>1.0000000000000001E-5</v>
      </c>
      <c r="S1027" s="39">
        <v>0</v>
      </c>
      <c r="T1027" s="39">
        <v>1.0000000000000001E-5</v>
      </c>
      <c r="U1027" s="39">
        <v>8.8750000000000006E-6</v>
      </c>
      <c r="V1027" s="40">
        <v>1.1250000000000002E-6</v>
      </c>
      <c r="W1027" s="41">
        <f>IFERROR(Table1[[#This Row],[DC Capex (Inflated)]]/Table1[[#This Row],[Total capital cost Incl subsidies (Inflated)]],0)</f>
        <v>0.88749999999999996</v>
      </c>
      <c r="X1027" s="42">
        <f>IFERROR(Table1[[#This Row],[Rates Loan (Inflated)]]/Table1[[#This Row],[Total capital cost Incl subsidies (Inflated)]],0)</f>
        <v>0.11250000000000002</v>
      </c>
      <c r="Y1027" s="43">
        <f>IFERROR(Table1[[#This Row],[Subsidies (Uninflated)]]/Table1[[#This Row],[Total capital cost Incl subsidies (Inflated)]],0)</f>
        <v>0</v>
      </c>
      <c r="Z1027" s="10"/>
    </row>
    <row r="1028" spans="1:26" ht="46.5" x14ac:dyDescent="0.35">
      <c r="A1028" s="32" t="s">
        <v>2427</v>
      </c>
      <c r="B1028" s="56" t="s">
        <v>1628</v>
      </c>
      <c r="C1028" s="53" t="s">
        <v>1573</v>
      </c>
      <c r="D1028" s="65" t="s">
        <v>992</v>
      </c>
      <c r="E1028" s="65" t="s">
        <v>20</v>
      </c>
      <c r="F1028" s="60" t="s">
        <v>1192</v>
      </c>
      <c r="G1028" s="70">
        <v>0.3</v>
      </c>
      <c r="H1028" s="34">
        <v>2006</v>
      </c>
      <c r="I1028" s="33">
        <v>2022</v>
      </c>
      <c r="J1028" s="65">
        <v>2031</v>
      </c>
      <c r="K1028" s="35">
        <v>30</v>
      </c>
      <c r="L1028" s="32">
        <v>0</v>
      </c>
      <c r="M1028" s="32">
        <v>0.1</v>
      </c>
      <c r="N1028" s="32">
        <v>0</v>
      </c>
      <c r="O1028" s="32">
        <v>0.9</v>
      </c>
      <c r="P1028" s="36">
        <v>0.875</v>
      </c>
      <c r="Q1028" s="37">
        <v>0.88749999999999996</v>
      </c>
      <c r="R1028" s="38">
        <v>6.8553569999999997</v>
      </c>
      <c r="S1028" s="39">
        <v>0</v>
      </c>
      <c r="T1028" s="39">
        <v>6.8553569999999997</v>
      </c>
      <c r="U1028" s="39">
        <v>6.0841293374999994</v>
      </c>
      <c r="V1028" s="40">
        <v>0.77122766250000008</v>
      </c>
      <c r="W1028" s="41">
        <f>IFERROR(Table1[[#This Row],[DC Capex (Inflated)]]/Table1[[#This Row],[Total capital cost Incl subsidies (Inflated)]],0)</f>
        <v>0.88749999999999996</v>
      </c>
      <c r="X1028" s="42">
        <f>IFERROR(Table1[[#This Row],[Rates Loan (Inflated)]]/Table1[[#This Row],[Total capital cost Incl subsidies (Inflated)]],0)</f>
        <v>0.11250000000000002</v>
      </c>
      <c r="Y1028" s="43">
        <f>IFERROR(Table1[[#This Row],[Subsidies (Uninflated)]]/Table1[[#This Row],[Total capital cost Incl subsidies (Inflated)]],0)</f>
        <v>0</v>
      </c>
      <c r="Z1028" s="10"/>
    </row>
    <row r="1029" spans="1:26" ht="46.5" x14ac:dyDescent="0.35">
      <c r="A1029" s="32" t="s">
        <v>1629</v>
      </c>
      <c r="B1029" s="56" t="s">
        <v>2428</v>
      </c>
      <c r="C1029" s="53"/>
      <c r="D1029" s="65" t="s">
        <v>992</v>
      </c>
      <c r="E1029" s="65" t="s">
        <v>20</v>
      </c>
      <c r="F1029" s="60" t="s">
        <v>1192</v>
      </c>
      <c r="G1029" s="70">
        <v>1</v>
      </c>
      <c r="H1029" s="34">
        <v>2006</v>
      </c>
      <c r="I1029" s="33">
        <v>2019</v>
      </c>
      <c r="J1029" s="65">
        <v>2031</v>
      </c>
      <c r="K1029" s="35">
        <v>30</v>
      </c>
      <c r="L1029" s="32">
        <v>0</v>
      </c>
      <c r="M1029" s="32">
        <v>0.1</v>
      </c>
      <c r="N1029" s="32">
        <v>0</v>
      </c>
      <c r="O1029" s="32">
        <v>0.9</v>
      </c>
      <c r="P1029" s="36">
        <v>0.88</v>
      </c>
      <c r="Q1029" s="37">
        <v>0.89</v>
      </c>
      <c r="R1029" s="38">
        <v>2458.3968899999995</v>
      </c>
      <c r="S1029" s="39">
        <v>0</v>
      </c>
      <c r="T1029" s="39">
        <v>2458.3968899999995</v>
      </c>
      <c r="U1029" s="39">
        <v>2187.9732320999997</v>
      </c>
      <c r="V1029" s="40">
        <v>270.42365789999997</v>
      </c>
      <c r="W1029" s="41">
        <f>IFERROR(Table1[[#This Row],[DC Capex (Inflated)]]/Table1[[#This Row],[Total capital cost Incl subsidies (Inflated)]],0)</f>
        <v>0.89</v>
      </c>
      <c r="X1029" s="42">
        <f>IFERROR(Table1[[#This Row],[Rates Loan (Inflated)]]/Table1[[#This Row],[Total capital cost Incl subsidies (Inflated)]],0)</f>
        <v>0.11</v>
      </c>
      <c r="Y1029" s="43">
        <f>IFERROR(Table1[[#This Row],[Subsidies (Uninflated)]]/Table1[[#This Row],[Total capital cost Incl subsidies (Inflated)]],0)</f>
        <v>0</v>
      </c>
      <c r="Z1029" s="10"/>
    </row>
    <row r="1030" spans="1:26" ht="46.5" x14ac:dyDescent="0.35">
      <c r="A1030" s="32" t="s">
        <v>1633</v>
      </c>
      <c r="B1030" s="56" t="s">
        <v>2429</v>
      </c>
      <c r="C1030" s="53"/>
      <c r="D1030" s="65" t="s">
        <v>992</v>
      </c>
      <c r="E1030" s="65" t="s">
        <v>20</v>
      </c>
      <c r="F1030" s="60" t="s">
        <v>1192</v>
      </c>
      <c r="G1030" s="70">
        <v>1</v>
      </c>
      <c r="H1030" s="34">
        <v>2006</v>
      </c>
      <c r="I1030" s="33">
        <v>2019</v>
      </c>
      <c r="J1030" s="65">
        <v>2031</v>
      </c>
      <c r="K1030" s="35">
        <v>30</v>
      </c>
      <c r="L1030" s="32">
        <v>0</v>
      </c>
      <c r="M1030" s="32">
        <v>0.1</v>
      </c>
      <c r="N1030" s="32">
        <v>0</v>
      </c>
      <c r="O1030" s="32">
        <v>0.9</v>
      </c>
      <c r="P1030" s="36">
        <v>0.88</v>
      </c>
      <c r="Q1030" s="37">
        <v>0.89</v>
      </c>
      <c r="R1030" s="38">
        <v>2738.8433999999997</v>
      </c>
      <c r="S1030" s="39">
        <v>0</v>
      </c>
      <c r="T1030" s="39">
        <v>2738.8433999999997</v>
      </c>
      <c r="U1030" s="39">
        <v>2437.5706259999997</v>
      </c>
      <c r="V1030" s="40">
        <v>301.27277400000008</v>
      </c>
      <c r="W1030" s="41">
        <f>IFERROR(Table1[[#This Row],[DC Capex (Inflated)]]/Table1[[#This Row],[Total capital cost Incl subsidies (Inflated)]],0)</f>
        <v>0.89</v>
      </c>
      <c r="X1030" s="42">
        <f>IFERROR(Table1[[#This Row],[Rates Loan (Inflated)]]/Table1[[#This Row],[Total capital cost Incl subsidies (Inflated)]],0)</f>
        <v>0.11000000000000004</v>
      </c>
      <c r="Y1030" s="43">
        <f>IFERROR(Table1[[#This Row],[Subsidies (Uninflated)]]/Table1[[#This Row],[Total capital cost Incl subsidies (Inflated)]],0)</f>
        <v>0</v>
      </c>
      <c r="Z1030" s="10"/>
    </row>
    <row r="1031" spans="1:26" ht="46.5" x14ac:dyDescent="0.35">
      <c r="A1031" s="32" t="s">
        <v>1636</v>
      </c>
      <c r="B1031" s="56" t="s">
        <v>1635</v>
      </c>
      <c r="C1031" s="53"/>
      <c r="D1031" s="65" t="s">
        <v>992</v>
      </c>
      <c r="E1031" s="65" t="s">
        <v>20</v>
      </c>
      <c r="F1031" s="60" t="s">
        <v>1192</v>
      </c>
      <c r="G1031" s="70">
        <v>0.3</v>
      </c>
      <c r="H1031" s="34">
        <v>2006</v>
      </c>
      <c r="I1031" s="33">
        <v>2019</v>
      </c>
      <c r="J1031" s="65">
        <v>2031</v>
      </c>
      <c r="K1031" s="35">
        <v>30</v>
      </c>
      <c r="L1031" s="32">
        <v>0</v>
      </c>
      <c r="M1031" s="32">
        <v>0.1</v>
      </c>
      <c r="N1031" s="32">
        <v>0</v>
      </c>
      <c r="O1031" s="32">
        <v>0.9</v>
      </c>
      <c r="P1031" s="36">
        <v>0.88</v>
      </c>
      <c r="Q1031" s="37">
        <v>0.88749999999999996</v>
      </c>
      <c r="R1031" s="38">
        <v>201.50148300000001</v>
      </c>
      <c r="S1031" s="39">
        <v>0</v>
      </c>
      <c r="T1031" s="39">
        <v>201.50148300000001</v>
      </c>
      <c r="U1031" s="39">
        <v>178.83256616249997</v>
      </c>
      <c r="V1031" s="40">
        <v>22.668916837500007</v>
      </c>
      <c r="W1031" s="41">
        <f>IFERROR(Table1[[#This Row],[DC Capex (Inflated)]]/Table1[[#This Row],[Total capital cost Incl subsidies (Inflated)]],0)</f>
        <v>0.88749999999999984</v>
      </c>
      <c r="X1031" s="42">
        <f>IFERROR(Table1[[#This Row],[Rates Loan (Inflated)]]/Table1[[#This Row],[Total capital cost Incl subsidies (Inflated)]],0)</f>
        <v>0.11250000000000003</v>
      </c>
      <c r="Y1031" s="43">
        <f>IFERROR(Table1[[#This Row],[Subsidies (Uninflated)]]/Table1[[#This Row],[Total capital cost Incl subsidies (Inflated)]],0)</f>
        <v>0</v>
      </c>
      <c r="Z1031" s="10"/>
    </row>
    <row r="1032" spans="1:26" ht="46.5" x14ac:dyDescent="0.35">
      <c r="A1032" s="32" t="s">
        <v>1638</v>
      </c>
      <c r="B1032" s="56" t="s">
        <v>2430</v>
      </c>
      <c r="C1032" s="53"/>
      <c r="D1032" s="65" t="s">
        <v>992</v>
      </c>
      <c r="E1032" s="65" t="s">
        <v>20</v>
      </c>
      <c r="F1032" s="60" t="s">
        <v>1192</v>
      </c>
      <c r="G1032" s="70">
        <v>1</v>
      </c>
      <c r="H1032" s="34">
        <v>2006</v>
      </c>
      <c r="I1032" s="33">
        <v>2019</v>
      </c>
      <c r="J1032" s="65">
        <v>2031</v>
      </c>
      <c r="K1032" s="35">
        <v>30</v>
      </c>
      <c r="L1032" s="32">
        <v>0</v>
      </c>
      <c r="M1032" s="32">
        <v>0.1</v>
      </c>
      <c r="N1032" s="32">
        <v>0</v>
      </c>
      <c r="O1032" s="32">
        <v>0.9</v>
      </c>
      <c r="P1032" s="36">
        <v>0.88</v>
      </c>
      <c r="Q1032" s="37">
        <v>0.89</v>
      </c>
      <c r="R1032" s="38">
        <v>1192.64491</v>
      </c>
      <c r="S1032" s="39">
        <v>0</v>
      </c>
      <c r="T1032" s="39">
        <v>1192.64491</v>
      </c>
      <c r="U1032" s="39">
        <v>1061.4539698999999</v>
      </c>
      <c r="V1032" s="40">
        <v>131.19094009999998</v>
      </c>
      <c r="W1032" s="41">
        <f>IFERROR(Table1[[#This Row],[DC Capex (Inflated)]]/Table1[[#This Row],[Total capital cost Incl subsidies (Inflated)]],0)</f>
        <v>0.89</v>
      </c>
      <c r="X1032" s="42">
        <f>IFERROR(Table1[[#This Row],[Rates Loan (Inflated)]]/Table1[[#This Row],[Total capital cost Incl subsidies (Inflated)]],0)</f>
        <v>0.10999999999999999</v>
      </c>
      <c r="Y1032" s="43">
        <f>IFERROR(Table1[[#This Row],[Subsidies (Uninflated)]]/Table1[[#This Row],[Total capital cost Incl subsidies (Inflated)]],0)</f>
        <v>0</v>
      </c>
      <c r="Z1032" s="10"/>
    </row>
    <row r="1033" spans="1:26" ht="46.5" x14ac:dyDescent="0.35">
      <c r="A1033" s="32" t="s">
        <v>1639</v>
      </c>
      <c r="B1033" s="56" t="s">
        <v>2431</v>
      </c>
      <c r="C1033" s="53"/>
      <c r="D1033" s="65" t="s">
        <v>992</v>
      </c>
      <c r="E1033" s="65" t="s">
        <v>38</v>
      </c>
      <c r="F1033" s="60" t="s">
        <v>1192</v>
      </c>
      <c r="G1033" s="70">
        <v>1</v>
      </c>
      <c r="H1033" s="34">
        <v>2006</v>
      </c>
      <c r="I1033" s="33">
        <v>2019</v>
      </c>
      <c r="J1033" s="65">
        <v>2031</v>
      </c>
      <c r="K1033" s="35">
        <v>30</v>
      </c>
      <c r="L1033" s="32">
        <v>0</v>
      </c>
      <c r="M1033" s="32">
        <v>0.1</v>
      </c>
      <c r="N1033" s="32">
        <v>0</v>
      </c>
      <c r="O1033" s="32">
        <v>0.9</v>
      </c>
      <c r="P1033" s="36">
        <v>0.88</v>
      </c>
      <c r="Q1033" s="37">
        <v>0.89</v>
      </c>
      <c r="R1033" s="38">
        <v>1725.027</v>
      </c>
      <c r="S1033" s="39">
        <v>0</v>
      </c>
      <c r="T1033" s="39">
        <v>1725.027</v>
      </c>
      <c r="U1033" s="39">
        <v>1535.27403</v>
      </c>
      <c r="V1033" s="40">
        <v>189.75297000000009</v>
      </c>
      <c r="W1033" s="41">
        <f>IFERROR(Table1[[#This Row],[DC Capex (Inflated)]]/Table1[[#This Row],[Total capital cost Incl subsidies (Inflated)]],0)</f>
        <v>0.89</v>
      </c>
      <c r="X1033" s="42">
        <f>IFERROR(Table1[[#This Row],[Rates Loan (Inflated)]]/Table1[[#This Row],[Total capital cost Incl subsidies (Inflated)]],0)</f>
        <v>0.11000000000000006</v>
      </c>
      <c r="Y1033" s="43">
        <f>IFERROR(Table1[[#This Row],[Subsidies (Uninflated)]]/Table1[[#This Row],[Total capital cost Incl subsidies (Inflated)]],0)</f>
        <v>0</v>
      </c>
      <c r="Z1033" s="10"/>
    </row>
    <row r="1034" spans="1:26" ht="46.5" x14ac:dyDescent="0.35">
      <c r="A1034" s="32" t="s">
        <v>1640</v>
      </c>
      <c r="B1034" s="56" t="s">
        <v>2432</v>
      </c>
      <c r="C1034" s="53"/>
      <c r="D1034" s="65" t="s">
        <v>992</v>
      </c>
      <c r="E1034" s="65" t="s">
        <v>38</v>
      </c>
      <c r="F1034" s="60" t="s">
        <v>1192</v>
      </c>
      <c r="G1034" s="70">
        <v>1</v>
      </c>
      <c r="H1034" s="34">
        <v>2006</v>
      </c>
      <c r="I1034" s="33">
        <v>2019</v>
      </c>
      <c r="J1034" s="65">
        <v>2031</v>
      </c>
      <c r="K1034" s="35">
        <v>30</v>
      </c>
      <c r="L1034" s="32">
        <v>0</v>
      </c>
      <c r="M1034" s="32">
        <v>0.1</v>
      </c>
      <c r="N1034" s="32">
        <v>0</v>
      </c>
      <c r="O1034" s="32">
        <v>0.9</v>
      </c>
      <c r="P1034" s="36">
        <v>0.88</v>
      </c>
      <c r="Q1034" s="37">
        <v>0.89</v>
      </c>
      <c r="R1034" s="38">
        <v>752.44619</v>
      </c>
      <c r="S1034" s="39">
        <v>0</v>
      </c>
      <c r="T1034" s="39">
        <v>752.44619</v>
      </c>
      <c r="U1034" s="39">
        <v>669.67710910000005</v>
      </c>
      <c r="V1034" s="40">
        <v>82.76908090000002</v>
      </c>
      <c r="W1034" s="41">
        <f>IFERROR(Table1[[#This Row],[DC Capex (Inflated)]]/Table1[[#This Row],[Total capital cost Incl subsidies (Inflated)]],0)</f>
        <v>0.89</v>
      </c>
      <c r="X1034" s="42">
        <f>IFERROR(Table1[[#This Row],[Rates Loan (Inflated)]]/Table1[[#This Row],[Total capital cost Incl subsidies (Inflated)]],0)</f>
        <v>0.11000000000000003</v>
      </c>
      <c r="Y1034" s="43">
        <f>IFERROR(Table1[[#This Row],[Subsidies (Uninflated)]]/Table1[[#This Row],[Total capital cost Incl subsidies (Inflated)]],0)</f>
        <v>0</v>
      </c>
      <c r="Z1034" s="10"/>
    </row>
    <row r="1035" spans="1:26" ht="46.5" x14ac:dyDescent="0.35">
      <c r="A1035" s="32" t="s">
        <v>1641</v>
      </c>
      <c r="B1035" s="56" t="s">
        <v>2433</v>
      </c>
      <c r="C1035" s="53"/>
      <c r="D1035" s="65" t="s">
        <v>992</v>
      </c>
      <c r="E1035" s="65" t="s">
        <v>20</v>
      </c>
      <c r="F1035" s="60" t="s">
        <v>1192</v>
      </c>
      <c r="G1035" s="70">
        <v>1</v>
      </c>
      <c r="H1035" s="34">
        <v>2006</v>
      </c>
      <c r="I1035" s="33">
        <v>2019</v>
      </c>
      <c r="J1035" s="65">
        <v>2031</v>
      </c>
      <c r="K1035" s="35">
        <v>30</v>
      </c>
      <c r="L1035" s="32">
        <v>0</v>
      </c>
      <c r="M1035" s="32">
        <v>0.1</v>
      </c>
      <c r="N1035" s="32">
        <v>0</v>
      </c>
      <c r="O1035" s="32">
        <v>0.9</v>
      </c>
      <c r="P1035" s="36">
        <v>0.88</v>
      </c>
      <c r="Q1035" s="37">
        <v>0.89</v>
      </c>
      <c r="R1035" s="38">
        <v>104.08268</v>
      </c>
      <c r="S1035" s="39">
        <v>0</v>
      </c>
      <c r="T1035" s="39">
        <v>104.08268</v>
      </c>
      <c r="U1035" s="39">
        <v>92.633585199999985</v>
      </c>
      <c r="V1035" s="40">
        <v>11.449094799999999</v>
      </c>
      <c r="W1035" s="41">
        <f>IFERROR(Table1[[#This Row],[DC Capex (Inflated)]]/Table1[[#This Row],[Total capital cost Incl subsidies (Inflated)]],0)</f>
        <v>0.8899999999999999</v>
      </c>
      <c r="X1035" s="42">
        <f>IFERROR(Table1[[#This Row],[Rates Loan (Inflated)]]/Table1[[#This Row],[Total capital cost Incl subsidies (Inflated)]],0)</f>
        <v>0.11</v>
      </c>
      <c r="Y1035" s="43">
        <f>IFERROR(Table1[[#This Row],[Subsidies (Uninflated)]]/Table1[[#This Row],[Total capital cost Incl subsidies (Inflated)]],0)</f>
        <v>0</v>
      </c>
      <c r="Z1035" s="10"/>
    </row>
    <row r="1036" spans="1:26" ht="46.5" x14ac:dyDescent="0.35">
      <c r="A1036" s="32" t="s">
        <v>1642</v>
      </c>
      <c r="B1036" s="56" t="s">
        <v>2434</v>
      </c>
      <c r="C1036" s="53"/>
      <c r="D1036" s="65" t="s">
        <v>992</v>
      </c>
      <c r="E1036" s="65" t="s">
        <v>38</v>
      </c>
      <c r="F1036" s="60" t="s">
        <v>1192</v>
      </c>
      <c r="G1036" s="70">
        <v>1</v>
      </c>
      <c r="H1036" s="34">
        <v>2006</v>
      </c>
      <c r="I1036" s="33">
        <v>2020</v>
      </c>
      <c r="J1036" s="65">
        <v>2031</v>
      </c>
      <c r="K1036" s="35">
        <v>30</v>
      </c>
      <c r="L1036" s="32">
        <v>0</v>
      </c>
      <c r="M1036" s="32">
        <v>0.1</v>
      </c>
      <c r="N1036" s="32">
        <v>0</v>
      </c>
      <c r="O1036" s="32">
        <v>0.9</v>
      </c>
      <c r="P1036" s="36">
        <v>0.88</v>
      </c>
      <c r="Q1036" s="37">
        <v>0.89</v>
      </c>
      <c r="R1036" s="38">
        <v>1289.42986</v>
      </c>
      <c r="S1036" s="39">
        <v>0</v>
      </c>
      <c r="T1036" s="39">
        <v>1289.42986</v>
      </c>
      <c r="U1036" s="39">
        <v>1147.5925754000002</v>
      </c>
      <c r="V1036" s="40">
        <v>141.8372846</v>
      </c>
      <c r="W1036" s="41">
        <f>IFERROR(Table1[[#This Row],[DC Capex (Inflated)]]/Table1[[#This Row],[Total capital cost Incl subsidies (Inflated)]],0)</f>
        <v>0.89000000000000024</v>
      </c>
      <c r="X1036" s="42">
        <f>IFERROR(Table1[[#This Row],[Rates Loan (Inflated)]]/Table1[[#This Row],[Total capital cost Incl subsidies (Inflated)]],0)</f>
        <v>0.11</v>
      </c>
      <c r="Y1036" s="43">
        <f>IFERROR(Table1[[#This Row],[Subsidies (Uninflated)]]/Table1[[#This Row],[Total capital cost Incl subsidies (Inflated)]],0)</f>
        <v>0</v>
      </c>
      <c r="Z1036" s="10"/>
    </row>
    <row r="1037" spans="1:26" ht="46.5" x14ac:dyDescent="0.35">
      <c r="A1037" s="32" t="s">
        <v>1643</v>
      </c>
      <c r="B1037" s="56" t="s">
        <v>2435</v>
      </c>
      <c r="C1037" s="53"/>
      <c r="D1037" s="65" t="s">
        <v>992</v>
      </c>
      <c r="E1037" s="65" t="s">
        <v>38</v>
      </c>
      <c r="F1037" s="60" t="s">
        <v>1192</v>
      </c>
      <c r="G1037" s="70">
        <v>1</v>
      </c>
      <c r="H1037" s="34">
        <v>2006</v>
      </c>
      <c r="I1037" s="33">
        <v>2020</v>
      </c>
      <c r="J1037" s="65">
        <v>2031</v>
      </c>
      <c r="K1037" s="35">
        <v>30</v>
      </c>
      <c r="L1037" s="32">
        <v>0</v>
      </c>
      <c r="M1037" s="32">
        <v>0.1</v>
      </c>
      <c r="N1037" s="32">
        <v>0</v>
      </c>
      <c r="O1037" s="32">
        <v>0.9</v>
      </c>
      <c r="P1037" s="36">
        <v>0.88</v>
      </c>
      <c r="Q1037" s="37">
        <v>0.89</v>
      </c>
      <c r="R1037" s="38">
        <v>1681.3994000000002</v>
      </c>
      <c r="S1037" s="39">
        <v>0</v>
      </c>
      <c r="T1037" s="39">
        <v>1681.3994000000002</v>
      </c>
      <c r="U1037" s="39">
        <v>1496.4454659999999</v>
      </c>
      <c r="V1037" s="40">
        <v>184.95393399999989</v>
      </c>
      <c r="W1037" s="41">
        <f>IFERROR(Table1[[#This Row],[DC Capex (Inflated)]]/Table1[[#This Row],[Total capital cost Incl subsidies (Inflated)]],0)</f>
        <v>0.88999999999999979</v>
      </c>
      <c r="X1037" s="42">
        <f>IFERROR(Table1[[#This Row],[Rates Loan (Inflated)]]/Table1[[#This Row],[Total capital cost Incl subsidies (Inflated)]],0)</f>
        <v>0.10999999999999992</v>
      </c>
      <c r="Y1037" s="43">
        <f>IFERROR(Table1[[#This Row],[Subsidies (Uninflated)]]/Table1[[#This Row],[Total capital cost Incl subsidies (Inflated)]],0)</f>
        <v>0</v>
      </c>
      <c r="Z1037" s="10"/>
    </row>
    <row r="1038" spans="1:26" ht="46.5" x14ac:dyDescent="0.35">
      <c r="A1038" s="32" t="s">
        <v>1644</v>
      </c>
      <c r="B1038" s="56" t="s">
        <v>1645</v>
      </c>
      <c r="C1038" s="53" t="s">
        <v>1573</v>
      </c>
      <c r="D1038" s="65" t="s">
        <v>992</v>
      </c>
      <c r="E1038" s="65" t="s">
        <v>38</v>
      </c>
      <c r="F1038" s="60" t="s">
        <v>1192</v>
      </c>
      <c r="G1038" s="70">
        <v>1</v>
      </c>
      <c r="H1038" s="34">
        <v>2006</v>
      </c>
      <c r="I1038" s="33">
        <v>2021</v>
      </c>
      <c r="J1038" s="65">
        <v>2031</v>
      </c>
      <c r="K1038" s="35">
        <v>30</v>
      </c>
      <c r="L1038" s="32">
        <v>0</v>
      </c>
      <c r="M1038" s="32">
        <v>0.1</v>
      </c>
      <c r="N1038" s="32">
        <v>0</v>
      </c>
      <c r="O1038" s="32">
        <v>0.9</v>
      </c>
      <c r="P1038" s="36">
        <v>0.875</v>
      </c>
      <c r="Q1038" s="37">
        <v>0.88749999999999996</v>
      </c>
      <c r="R1038" s="38">
        <v>998.40542000000005</v>
      </c>
      <c r="S1038" s="39">
        <v>0</v>
      </c>
      <c r="T1038" s="39">
        <v>998.40542000000005</v>
      </c>
      <c r="U1038" s="39">
        <v>886.08481024999992</v>
      </c>
      <c r="V1038" s="40">
        <v>112.3206097500001</v>
      </c>
      <c r="W1038" s="41">
        <f>IFERROR(Table1[[#This Row],[DC Capex (Inflated)]]/Table1[[#This Row],[Total capital cost Incl subsidies (Inflated)]],0)</f>
        <v>0.88749999999999984</v>
      </c>
      <c r="X1038" s="42">
        <f>IFERROR(Table1[[#This Row],[Rates Loan (Inflated)]]/Table1[[#This Row],[Total capital cost Incl subsidies (Inflated)]],0)</f>
        <v>0.1125000000000001</v>
      </c>
      <c r="Y1038" s="43">
        <f>IFERROR(Table1[[#This Row],[Subsidies (Uninflated)]]/Table1[[#This Row],[Total capital cost Incl subsidies (Inflated)]],0)</f>
        <v>0</v>
      </c>
      <c r="Z1038" s="10"/>
    </row>
    <row r="1039" spans="1:26" ht="46.5" x14ac:dyDescent="0.35">
      <c r="A1039" s="32" t="s">
        <v>1646</v>
      </c>
      <c r="B1039" s="56" t="s">
        <v>2436</v>
      </c>
      <c r="C1039" s="53"/>
      <c r="D1039" s="65" t="s">
        <v>992</v>
      </c>
      <c r="E1039" s="65" t="s">
        <v>38</v>
      </c>
      <c r="F1039" s="60" t="s">
        <v>1192</v>
      </c>
      <c r="G1039" s="70">
        <v>1</v>
      </c>
      <c r="H1039" s="34">
        <v>2006</v>
      </c>
      <c r="I1039" s="33">
        <v>2020</v>
      </c>
      <c r="J1039" s="65">
        <v>2031</v>
      </c>
      <c r="K1039" s="35">
        <v>30</v>
      </c>
      <c r="L1039" s="32">
        <v>0</v>
      </c>
      <c r="M1039" s="32">
        <v>0.1</v>
      </c>
      <c r="N1039" s="32">
        <v>0</v>
      </c>
      <c r="O1039" s="32">
        <v>0.9</v>
      </c>
      <c r="P1039" s="36">
        <v>0.88</v>
      </c>
      <c r="Q1039" s="37">
        <v>0.89</v>
      </c>
      <c r="R1039" s="38">
        <v>749.49800000000005</v>
      </c>
      <c r="S1039" s="39">
        <v>0</v>
      </c>
      <c r="T1039" s="39">
        <v>749.49800000000005</v>
      </c>
      <c r="U1039" s="39">
        <v>667.05322000000012</v>
      </c>
      <c r="V1039" s="40">
        <v>82.444779999999966</v>
      </c>
      <c r="W1039" s="41">
        <f>IFERROR(Table1[[#This Row],[DC Capex (Inflated)]]/Table1[[#This Row],[Total capital cost Incl subsidies (Inflated)]],0)</f>
        <v>0.89000000000000012</v>
      </c>
      <c r="X1039" s="42">
        <f>IFERROR(Table1[[#This Row],[Rates Loan (Inflated)]]/Table1[[#This Row],[Total capital cost Incl subsidies (Inflated)]],0)</f>
        <v>0.10999999999999995</v>
      </c>
      <c r="Y1039" s="43">
        <f>IFERROR(Table1[[#This Row],[Subsidies (Uninflated)]]/Table1[[#This Row],[Total capital cost Incl subsidies (Inflated)]],0)</f>
        <v>0</v>
      </c>
      <c r="Z1039" s="10"/>
    </row>
    <row r="1040" spans="1:26" ht="46.5" x14ac:dyDescent="0.35">
      <c r="A1040" s="32" t="s">
        <v>1647</v>
      </c>
      <c r="B1040" s="56" t="s">
        <v>1648</v>
      </c>
      <c r="C1040" s="53" t="s">
        <v>1573</v>
      </c>
      <c r="D1040" s="65" t="s">
        <v>992</v>
      </c>
      <c r="E1040" s="65" t="s">
        <v>38</v>
      </c>
      <c r="F1040" s="60" t="s">
        <v>1192</v>
      </c>
      <c r="G1040" s="70">
        <v>1</v>
      </c>
      <c r="H1040" s="34">
        <v>2006</v>
      </c>
      <c r="I1040" s="33">
        <v>2021</v>
      </c>
      <c r="J1040" s="65">
        <v>2031</v>
      </c>
      <c r="K1040" s="35">
        <v>30</v>
      </c>
      <c r="L1040" s="32">
        <v>0</v>
      </c>
      <c r="M1040" s="32">
        <v>0.1</v>
      </c>
      <c r="N1040" s="32">
        <v>0</v>
      </c>
      <c r="O1040" s="32">
        <v>0.9</v>
      </c>
      <c r="P1040" s="36">
        <v>0.875</v>
      </c>
      <c r="Q1040" s="37">
        <v>0.88749999999999996</v>
      </c>
      <c r="R1040" s="38">
        <v>229.57094000000001</v>
      </c>
      <c r="S1040" s="39">
        <v>0</v>
      </c>
      <c r="T1040" s="39">
        <v>229.57094000000001</v>
      </c>
      <c r="U1040" s="39">
        <v>203.74420925000001</v>
      </c>
      <c r="V1040" s="40">
        <v>25.826730750000007</v>
      </c>
      <c r="W1040" s="41">
        <f>IFERROR(Table1[[#This Row],[DC Capex (Inflated)]]/Table1[[#This Row],[Total capital cost Incl subsidies (Inflated)]],0)</f>
        <v>0.88750000000000007</v>
      </c>
      <c r="X1040" s="42">
        <f>IFERROR(Table1[[#This Row],[Rates Loan (Inflated)]]/Table1[[#This Row],[Total capital cost Incl subsidies (Inflated)]],0)</f>
        <v>0.11250000000000003</v>
      </c>
      <c r="Y1040" s="43">
        <f>IFERROR(Table1[[#This Row],[Subsidies (Uninflated)]]/Table1[[#This Row],[Total capital cost Incl subsidies (Inflated)]],0)</f>
        <v>0</v>
      </c>
      <c r="Z1040" s="10"/>
    </row>
    <row r="1041" spans="1:26" ht="46.5" x14ac:dyDescent="0.35">
      <c r="A1041" s="32" t="s">
        <v>1649</v>
      </c>
      <c r="B1041" s="56" t="s">
        <v>1650</v>
      </c>
      <c r="C1041" s="53" t="s">
        <v>1570</v>
      </c>
      <c r="D1041" s="65" t="s">
        <v>992</v>
      </c>
      <c r="E1041" s="65" t="s">
        <v>20</v>
      </c>
      <c r="F1041" s="60" t="s">
        <v>1192</v>
      </c>
      <c r="G1041" s="70">
        <v>1</v>
      </c>
      <c r="H1041" s="34">
        <v>2006</v>
      </c>
      <c r="I1041" s="33">
        <v>2021</v>
      </c>
      <c r="J1041" s="65">
        <v>2031</v>
      </c>
      <c r="K1041" s="35">
        <v>30</v>
      </c>
      <c r="L1041" s="32">
        <v>0</v>
      </c>
      <c r="M1041" s="32">
        <v>0.1</v>
      </c>
      <c r="N1041" s="32">
        <v>0</v>
      </c>
      <c r="O1041" s="32">
        <v>0.9</v>
      </c>
      <c r="P1041" s="36">
        <v>0.875</v>
      </c>
      <c r="Q1041" s="37">
        <v>0.88749999999999996</v>
      </c>
      <c r="R1041" s="38">
        <v>66.590249999999997</v>
      </c>
      <c r="S1041" s="39">
        <v>0</v>
      </c>
      <c r="T1041" s="39">
        <v>66.590249999999997</v>
      </c>
      <c r="U1041" s="39">
        <v>59.098846875</v>
      </c>
      <c r="V1041" s="40">
        <v>7.4914031250000033</v>
      </c>
      <c r="W1041" s="41">
        <f>IFERROR(Table1[[#This Row],[DC Capex (Inflated)]]/Table1[[#This Row],[Total capital cost Incl subsidies (Inflated)]],0)</f>
        <v>0.88750000000000007</v>
      </c>
      <c r="X1041" s="42">
        <f>IFERROR(Table1[[#This Row],[Rates Loan (Inflated)]]/Table1[[#This Row],[Total capital cost Incl subsidies (Inflated)]],0)</f>
        <v>0.11250000000000006</v>
      </c>
      <c r="Y1041" s="43">
        <f>IFERROR(Table1[[#This Row],[Subsidies (Uninflated)]]/Table1[[#This Row],[Total capital cost Incl subsidies (Inflated)]],0)</f>
        <v>0</v>
      </c>
      <c r="Z1041" s="10"/>
    </row>
    <row r="1042" spans="1:26" ht="46.5" x14ac:dyDescent="0.35">
      <c r="A1042" s="32" t="s">
        <v>1652</v>
      </c>
      <c r="B1042" s="56" t="s">
        <v>1653</v>
      </c>
      <c r="C1042" s="53" t="s">
        <v>1570</v>
      </c>
      <c r="D1042" s="65" t="s">
        <v>992</v>
      </c>
      <c r="E1042" s="65" t="s">
        <v>38</v>
      </c>
      <c r="F1042" s="60" t="s">
        <v>1192</v>
      </c>
      <c r="G1042" s="70">
        <v>1</v>
      </c>
      <c r="H1042" s="34">
        <v>2006</v>
      </c>
      <c r="I1042" s="33">
        <v>2021</v>
      </c>
      <c r="J1042" s="65">
        <v>2031</v>
      </c>
      <c r="K1042" s="35">
        <v>30</v>
      </c>
      <c r="L1042" s="32">
        <v>0</v>
      </c>
      <c r="M1042" s="32">
        <v>0.1</v>
      </c>
      <c r="N1042" s="32">
        <v>0</v>
      </c>
      <c r="O1042" s="32">
        <v>0.9</v>
      </c>
      <c r="P1042" s="36">
        <v>0.875</v>
      </c>
      <c r="Q1042" s="37">
        <v>0.88749999999999996</v>
      </c>
      <c r="R1042" s="38">
        <v>111.35167999999999</v>
      </c>
      <c r="S1042" s="39">
        <v>0</v>
      </c>
      <c r="T1042" s="39">
        <v>111.35167999999999</v>
      </c>
      <c r="U1042" s="39">
        <v>98.824615999999992</v>
      </c>
      <c r="V1042" s="40">
        <v>12.527064000000008</v>
      </c>
      <c r="W1042" s="41">
        <f>IFERROR(Table1[[#This Row],[DC Capex (Inflated)]]/Table1[[#This Row],[Total capital cost Incl subsidies (Inflated)]],0)</f>
        <v>0.88750000000000007</v>
      </c>
      <c r="X1042" s="42">
        <f>IFERROR(Table1[[#This Row],[Rates Loan (Inflated)]]/Table1[[#This Row],[Total capital cost Incl subsidies (Inflated)]],0)</f>
        <v>0.11250000000000009</v>
      </c>
      <c r="Y1042" s="43">
        <f>IFERROR(Table1[[#This Row],[Subsidies (Uninflated)]]/Table1[[#This Row],[Total capital cost Incl subsidies (Inflated)]],0)</f>
        <v>0</v>
      </c>
      <c r="Z1042" s="10"/>
    </row>
    <row r="1043" spans="1:26" ht="46.5" x14ac:dyDescent="0.35">
      <c r="A1043" s="32" t="s">
        <v>2437</v>
      </c>
      <c r="B1043" s="56" t="s">
        <v>1654</v>
      </c>
      <c r="C1043" s="53" t="s">
        <v>1570</v>
      </c>
      <c r="D1043" s="65" t="s">
        <v>992</v>
      </c>
      <c r="E1043" s="65" t="s">
        <v>20</v>
      </c>
      <c r="F1043" s="60" t="s">
        <v>1192</v>
      </c>
      <c r="G1043" s="70">
        <v>1</v>
      </c>
      <c r="H1043" s="34">
        <v>2006</v>
      </c>
      <c r="I1043" s="33">
        <v>2024</v>
      </c>
      <c r="J1043" s="65">
        <v>2031</v>
      </c>
      <c r="K1043" s="35">
        <v>30</v>
      </c>
      <c r="L1043" s="32">
        <v>0</v>
      </c>
      <c r="M1043" s="32">
        <v>0.1</v>
      </c>
      <c r="N1043" s="32">
        <v>0</v>
      </c>
      <c r="O1043" s="32">
        <v>0.9</v>
      </c>
      <c r="P1043" s="36">
        <v>0.875</v>
      </c>
      <c r="Q1043" s="37">
        <v>0.88749999999999996</v>
      </c>
      <c r="R1043" s="38">
        <v>1.0000000000000001E-5</v>
      </c>
      <c r="S1043" s="39">
        <v>0</v>
      </c>
      <c r="T1043" s="39">
        <v>1.0000000000000001E-5</v>
      </c>
      <c r="U1043" s="39">
        <v>8.8750000000000006E-6</v>
      </c>
      <c r="V1043" s="40">
        <v>1.1250000000000002E-6</v>
      </c>
      <c r="W1043" s="41">
        <f>IFERROR(Table1[[#This Row],[DC Capex (Inflated)]]/Table1[[#This Row],[Total capital cost Incl subsidies (Inflated)]],0)</f>
        <v>0.88749999999999996</v>
      </c>
      <c r="X1043" s="42">
        <f>IFERROR(Table1[[#This Row],[Rates Loan (Inflated)]]/Table1[[#This Row],[Total capital cost Incl subsidies (Inflated)]],0)</f>
        <v>0.11250000000000002</v>
      </c>
      <c r="Y1043" s="43">
        <f>IFERROR(Table1[[#This Row],[Subsidies (Uninflated)]]/Table1[[#This Row],[Total capital cost Incl subsidies (Inflated)]],0)</f>
        <v>0</v>
      </c>
      <c r="Z1043" s="10"/>
    </row>
    <row r="1044" spans="1:26" ht="46.5" x14ac:dyDescent="0.35">
      <c r="A1044" s="32" t="s">
        <v>1655</v>
      </c>
      <c r="B1044" s="56" t="s">
        <v>2438</v>
      </c>
      <c r="C1044" s="53"/>
      <c r="D1044" s="65" t="s">
        <v>992</v>
      </c>
      <c r="E1044" s="65" t="s">
        <v>20</v>
      </c>
      <c r="F1044" s="60" t="s">
        <v>1192</v>
      </c>
      <c r="G1044" s="70">
        <v>1</v>
      </c>
      <c r="H1044" s="34">
        <v>2006</v>
      </c>
      <c r="I1044" s="33">
        <v>2020</v>
      </c>
      <c r="J1044" s="65">
        <v>2031</v>
      </c>
      <c r="K1044" s="35">
        <v>30</v>
      </c>
      <c r="L1044" s="32">
        <v>0</v>
      </c>
      <c r="M1044" s="32">
        <v>0.1</v>
      </c>
      <c r="N1044" s="32">
        <v>0</v>
      </c>
      <c r="O1044" s="32">
        <v>0.9</v>
      </c>
      <c r="P1044" s="36">
        <v>0.88</v>
      </c>
      <c r="Q1044" s="37">
        <v>0.89</v>
      </c>
      <c r="R1044" s="38">
        <v>331.15521000000001</v>
      </c>
      <c r="S1044" s="39">
        <v>0</v>
      </c>
      <c r="T1044" s="39">
        <v>331.15521000000001</v>
      </c>
      <c r="U1044" s="39">
        <v>294.72813689999998</v>
      </c>
      <c r="V1044" s="40">
        <v>36.427073100000008</v>
      </c>
      <c r="W1044" s="41">
        <f>IFERROR(Table1[[#This Row],[DC Capex (Inflated)]]/Table1[[#This Row],[Total capital cost Incl subsidies (Inflated)]],0)</f>
        <v>0.8899999999999999</v>
      </c>
      <c r="X1044" s="42">
        <f>IFERROR(Table1[[#This Row],[Rates Loan (Inflated)]]/Table1[[#This Row],[Total capital cost Incl subsidies (Inflated)]],0)</f>
        <v>0.11000000000000003</v>
      </c>
      <c r="Y1044" s="43">
        <f>IFERROR(Table1[[#This Row],[Subsidies (Uninflated)]]/Table1[[#This Row],[Total capital cost Incl subsidies (Inflated)]],0)</f>
        <v>0</v>
      </c>
      <c r="Z1044" s="10"/>
    </row>
    <row r="1045" spans="1:26" ht="46.5" x14ac:dyDescent="0.35">
      <c r="A1045" s="32" t="s">
        <v>1657</v>
      </c>
      <c r="B1045" s="56" t="s">
        <v>1658</v>
      </c>
      <c r="C1045" s="53" t="s">
        <v>1570</v>
      </c>
      <c r="D1045" s="65" t="s">
        <v>992</v>
      </c>
      <c r="E1045" s="65" t="s">
        <v>38</v>
      </c>
      <c r="F1045" s="60" t="s">
        <v>1192</v>
      </c>
      <c r="G1045" s="70">
        <v>1</v>
      </c>
      <c r="H1045" s="34">
        <v>2006</v>
      </c>
      <c r="I1045" s="33">
        <v>2021</v>
      </c>
      <c r="J1045" s="65">
        <v>2031</v>
      </c>
      <c r="K1045" s="35">
        <v>30</v>
      </c>
      <c r="L1045" s="32">
        <v>0</v>
      </c>
      <c r="M1045" s="32">
        <v>0.1</v>
      </c>
      <c r="N1045" s="32">
        <v>0</v>
      </c>
      <c r="O1045" s="32">
        <v>0.9</v>
      </c>
      <c r="P1045" s="36">
        <v>0.875</v>
      </c>
      <c r="Q1045" s="37">
        <v>0.88749999999999996</v>
      </c>
      <c r="R1045" s="38">
        <v>5.1877700000000004</v>
      </c>
      <c r="S1045" s="39">
        <v>0</v>
      </c>
      <c r="T1045" s="39">
        <v>5.1877700000000004</v>
      </c>
      <c r="U1045" s="39">
        <v>4.6041458749999995</v>
      </c>
      <c r="V1045" s="40">
        <v>0.58362412500000027</v>
      </c>
      <c r="W1045" s="41">
        <f>IFERROR(Table1[[#This Row],[DC Capex (Inflated)]]/Table1[[#This Row],[Total capital cost Incl subsidies (Inflated)]],0)</f>
        <v>0.88749999999999984</v>
      </c>
      <c r="X1045" s="42">
        <f>IFERROR(Table1[[#This Row],[Rates Loan (Inflated)]]/Table1[[#This Row],[Total capital cost Incl subsidies (Inflated)]],0)</f>
        <v>0.11250000000000004</v>
      </c>
      <c r="Y1045" s="43">
        <f>IFERROR(Table1[[#This Row],[Subsidies (Uninflated)]]/Table1[[#This Row],[Total capital cost Incl subsidies (Inflated)]],0)</f>
        <v>0</v>
      </c>
      <c r="Z1045" s="10"/>
    </row>
    <row r="1046" spans="1:26" ht="46.5" x14ac:dyDescent="0.35">
      <c r="A1046" s="32" t="s">
        <v>1659</v>
      </c>
      <c r="B1046" s="56" t="s">
        <v>1660</v>
      </c>
      <c r="C1046" s="53" t="s">
        <v>1570</v>
      </c>
      <c r="D1046" s="65" t="s">
        <v>992</v>
      </c>
      <c r="E1046" s="65" t="s">
        <v>38</v>
      </c>
      <c r="F1046" s="60" t="s">
        <v>1192</v>
      </c>
      <c r="G1046" s="70">
        <v>1</v>
      </c>
      <c r="H1046" s="34">
        <v>2006</v>
      </c>
      <c r="I1046" s="33">
        <v>2021</v>
      </c>
      <c r="J1046" s="65">
        <v>2031</v>
      </c>
      <c r="K1046" s="35">
        <v>30</v>
      </c>
      <c r="L1046" s="32">
        <v>0</v>
      </c>
      <c r="M1046" s="32">
        <v>0.1</v>
      </c>
      <c r="N1046" s="32">
        <v>0</v>
      </c>
      <c r="O1046" s="32">
        <v>0.9</v>
      </c>
      <c r="P1046" s="36">
        <v>0.875</v>
      </c>
      <c r="Q1046" s="37">
        <v>0.88749999999999996</v>
      </c>
      <c r="R1046" s="38">
        <v>26.162920000000003</v>
      </c>
      <c r="S1046" s="39">
        <v>0</v>
      </c>
      <c r="T1046" s="39">
        <v>26.162920000000003</v>
      </c>
      <c r="U1046" s="39">
        <v>23.2195915</v>
      </c>
      <c r="V1046" s="40">
        <v>2.9433285000000007</v>
      </c>
      <c r="W1046" s="41">
        <f>IFERROR(Table1[[#This Row],[DC Capex (Inflated)]]/Table1[[#This Row],[Total capital cost Incl subsidies (Inflated)]],0)</f>
        <v>0.88749999999999984</v>
      </c>
      <c r="X1046" s="42">
        <f>IFERROR(Table1[[#This Row],[Rates Loan (Inflated)]]/Table1[[#This Row],[Total capital cost Incl subsidies (Inflated)]],0)</f>
        <v>0.11250000000000002</v>
      </c>
      <c r="Y1046" s="43">
        <f>IFERROR(Table1[[#This Row],[Subsidies (Uninflated)]]/Table1[[#This Row],[Total capital cost Incl subsidies (Inflated)]],0)</f>
        <v>0</v>
      </c>
      <c r="Z1046" s="10"/>
    </row>
    <row r="1047" spans="1:26" ht="46.5" x14ac:dyDescent="0.35">
      <c r="A1047" s="32" t="s">
        <v>1661</v>
      </c>
      <c r="B1047" s="56" t="s">
        <v>2439</v>
      </c>
      <c r="C1047" s="53"/>
      <c r="D1047" s="65" t="s">
        <v>992</v>
      </c>
      <c r="E1047" s="65" t="s">
        <v>38</v>
      </c>
      <c r="F1047" s="60" t="s">
        <v>1192</v>
      </c>
      <c r="G1047" s="70">
        <v>1</v>
      </c>
      <c r="H1047" s="34">
        <v>2006</v>
      </c>
      <c r="I1047" s="33">
        <v>2020</v>
      </c>
      <c r="J1047" s="65">
        <v>2031</v>
      </c>
      <c r="K1047" s="35">
        <v>30</v>
      </c>
      <c r="L1047" s="32">
        <v>0</v>
      </c>
      <c r="M1047" s="32">
        <v>0.1</v>
      </c>
      <c r="N1047" s="32">
        <v>0</v>
      </c>
      <c r="O1047" s="32">
        <v>0.9</v>
      </c>
      <c r="P1047" s="36">
        <v>0.88</v>
      </c>
      <c r="Q1047" s="37">
        <v>0.89</v>
      </c>
      <c r="R1047" s="38">
        <v>319.70799999999997</v>
      </c>
      <c r="S1047" s="39">
        <v>0</v>
      </c>
      <c r="T1047" s="39">
        <v>319.70799999999997</v>
      </c>
      <c r="U1047" s="39">
        <v>284.54012</v>
      </c>
      <c r="V1047" s="40">
        <v>35.167879999999997</v>
      </c>
      <c r="W1047" s="41">
        <f>IFERROR(Table1[[#This Row],[DC Capex (Inflated)]]/Table1[[#This Row],[Total capital cost Incl subsidies (Inflated)]],0)</f>
        <v>0.89000000000000012</v>
      </c>
      <c r="X1047" s="42">
        <f>IFERROR(Table1[[#This Row],[Rates Loan (Inflated)]]/Table1[[#This Row],[Total capital cost Incl subsidies (Inflated)]],0)</f>
        <v>0.11</v>
      </c>
      <c r="Y1047" s="43">
        <f>IFERROR(Table1[[#This Row],[Subsidies (Uninflated)]]/Table1[[#This Row],[Total capital cost Incl subsidies (Inflated)]],0)</f>
        <v>0</v>
      </c>
      <c r="Z1047" s="10"/>
    </row>
    <row r="1048" spans="1:26" ht="46.5" x14ac:dyDescent="0.35">
      <c r="A1048" s="32" t="s">
        <v>1662</v>
      </c>
      <c r="B1048" s="56" t="s">
        <v>2440</v>
      </c>
      <c r="C1048" s="53"/>
      <c r="D1048" s="65" t="s">
        <v>992</v>
      </c>
      <c r="E1048" s="65" t="s">
        <v>38</v>
      </c>
      <c r="F1048" s="60" t="s">
        <v>1192</v>
      </c>
      <c r="G1048" s="70">
        <v>1</v>
      </c>
      <c r="H1048" s="34">
        <v>2006</v>
      </c>
      <c r="I1048" s="33">
        <v>2020</v>
      </c>
      <c r="J1048" s="65">
        <v>2031</v>
      </c>
      <c r="K1048" s="35">
        <v>30</v>
      </c>
      <c r="L1048" s="32">
        <v>0</v>
      </c>
      <c r="M1048" s="32">
        <v>0.1</v>
      </c>
      <c r="N1048" s="32">
        <v>0</v>
      </c>
      <c r="O1048" s="32">
        <v>0.9</v>
      </c>
      <c r="P1048" s="36">
        <v>0.88</v>
      </c>
      <c r="Q1048" s="37">
        <v>0.89</v>
      </c>
      <c r="R1048" s="38">
        <v>1317.1079999999999</v>
      </c>
      <c r="S1048" s="39">
        <v>0</v>
      </c>
      <c r="T1048" s="39">
        <v>1317.1079999999999</v>
      </c>
      <c r="U1048" s="39">
        <v>1172.22612</v>
      </c>
      <c r="V1048" s="40">
        <v>144.88187999999994</v>
      </c>
      <c r="W1048" s="41">
        <f>IFERROR(Table1[[#This Row],[DC Capex (Inflated)]]/Table1[[#This Row],[Total capital cost Incl subsidies (Inflated)]],0)</f>
        <v>0.89</v>
      </c>
      <c r="X1048" s="42">
        <f>IFERROR(Table1[[#This Row],[Rates Loan (Inflated)]]/Table1[[#This Row],[Total capital cost Incl subsidies (Inflated)]],0)</f>
        <v>0.10999999999999996</v>
      </c>
      <c r="Y1048" s="43">
        <f>IFERROR(Table1[[#This Row],[Subsidies (Uninflated)]]/Table1[[#This Row],[Total capital cost Incl subsidies (Inflated)]],0)</f>
        <v>0</v>
      </c>
      <c r="Z1048" s="10"/>
    </row>
    <row r="1049" spans="1:26" ht="46.5" x14ac:dyDescent="0.35">
      <c r="A1049" s="32" t="s">
        <v>1663</v>
      </c>
      <c r="B1049" s="56" t="s">
        <v>2441</v>
      </c>
      <c r="C1049" s="53"/>
      <c r="D1049" s="65" t="s">
        <v>992</v>
      </c>
      <c r="E1049" s="65" t="s">
        <v>20</v>
      </c>
      <c r="F1049" s="60" t="s">
        <v>1192</v>
      </c>
      <c r="G1049" s="70">
        <v>1</v>
      </c>
      <c r="H1049" s="34">
        <v>2006</v>
      </c>
      <c r="I1049" s="33">
        <v>2019</v>
      </c>
      <c r="J1049" s="65">
        <v>2031</v>
      </c>
      <c r="K1049" s="35">
        <v>30</v>
      </c>
      <c r="L1049" s="32">
        <v>0</v>
      </c>
      <c r="M1049" s="32">
        <v>0.1</v>
      </c>
      <c r="N1049" s="32">
        <v>0</v>
      </c>
      <c r="O1049" s="32">
        <v>0.9</v>
      </c>
      <c r="P1049" s="36">
        <v>0.88</v>
      </c>
      <c r="Q1049" s="37">
        <v>0.89</v>
      </c>
      <c r="R1049" s="38">
        <v>404.42846000000003</v>
      </c>
      <c r="S1049" s="39">
        <v>0</v>
      </c>
      <c r="T1049" s="39">
        <v>404.42846000000003</v>
      </c>
      <c r="U1049" s="39">
        <v>359.94132940000003</v>
      </c>
      <c r="V1049" s="40">
        <v>44.4871306</v>
      </c>
      <c r="W1049" s="41">
        <f>IFERROR(Table1[[#This Row],[DC Capex (Inflated)]]/Table1[[#This Row],[Total capital cost Incl subsidies (Inflated)]],0)</f>
        <v>0.89</v>
      </c>
      <c r="X1049" s="42">
        <f>IFERROR(Table1[[#This Row],[Rates Loan (Inflated)]]/Table1[[#This Row],[Total capital cost Incl subsidies (Inflated)]],0)</f>
        <v>0.10999999999999999</v>
      </c>
      <c r="Y1049" s="43">
        <f>IFERROR(Table1[[#This Row],[Subsidies (Uninflated)]]/Table1[[#This Row],[Total capital cost Incl subsidies (Inflated)]],0)</f>
        <v>0</v>
      </c>
      <c r="Z1049" s="10"/>
    </row>
    <row r="1050" spans="1:26" ht="23.25" x14ac:dyDescent="0.35">
      <c r="A1050" s="32" t="s">
        <v>1665</v>
      </c>
      <c r="B1050" s="56" t="s">
        <v>2442</v>
      </c>
      <c r="C1050" s="53"/>
      <c r="D1050" s="65" t="s">
        <v>992</v>
      </c>
      <c r="E1050" s="65" t="s">
        <v>38</v>
      </c>
      <c r="F1050" s="60" t="s">
        <v>1192</v>
      </c>
      <c r="G1050" s="70">
        <v>1</v>
      </c>
      <c r="H1050" s="34">
        <v>2006</v>
      </c>
      <c r="I1050" s="33">
        <v>2019</v>
      </c>
      <c r="J1050" s="65">
        <v>2031</v>
      </c>
      <c r="K1050" s="35">
        <v>30</v>
      </c>
      <c r="L1050" s="32">
        <v>0</v>
      </c>
      <c r="M1050" s="32">
        <v>0.1</v>
      </c>
      <c r="N1050" s="32">
        <v>0</v>
      </c>
      <c r="O1050" s="32">
        <v>0.9</v>
      </c>
      <c r="P1050" s="36">
        <v>0.88</v>
      </c>
      <c r="Q1050" s="37">
        <v>0.89</v>
      </c>
      <c r="R1050" s="38">
        <v>6593.8470800000005</v>
      </c>
      <c r="S1050" s="39">
        <v>0</v>
      </c>
      <c r="T1050" s="39">
        <v>6593.8470800000005</v>
      </c>
      <c r="U1050" s="39">
        <v>5868.5239012000002</v>
      </c>
      <c r="V1050" s="40">
        <v>725.32317879999971</v>
      </c>
      <c r="W1050" s="41">
        <f>IFERROR(Table1[[#This Row],[DC Capex (Inflated)]]/Table1[[#This Row],[Total capital cost Incl subsidies (Inflated)]],0)</f>
        <v>0.89</v>
      </c>
      <c r="X1050" s="42">
        <f>IFERROR(Table1[[#This Row],[Rates Loan (Inflated)]]/Table1[[#This Row],[Total capital cost Incl subsidies (Inflated)]],0)</f>
        <v>0.10999999999999995</v>
      </c>
      <c r="Y1050" s="43">
        <f>IFERROR(Table1[[#This Row],[Subsidies (Uninflated)]]/Table1[[#This Row],[Total capital cost Incl subsidies (Inflated)]],0)</f>
        <v>0</v>
      </c>
      <c r="Z1050" s="10"/>
    </row>
    <row r="1051" spans="1:26" ht="46.5" x14ac:dyDescent="0.35">
      <c r="A1051" s="32" t="s">
        <v>2001</v>
      </c>
      <c r="B1051" s="56" t="s">
        <v>1669</v>
      </c>
      <c r="C1051" s="53" t="s">
        <v>1570</v>
      </c>
      <c r="D1051" s="65" t="s">
        <v>992</v>
      </c>
      <c r="E1051" s="65" t="s">
        <v>20</v>
      </c>
      <c r="F1051" s="60" t="s">
        <v>1192</v>
      </c>
      <c r="G1051" s="70">
        <v>1</v>
      </c>
      <c r="H1051" s="34">
        <v>2006</v>
      </c>
      <c r="I1051" s="33">
        <v>2021</v>
      </c>
      <c r="J1051" s="65">
        <v>2034</v>
      </c>
      <c r="K1051" s="35">
        <v>30</v>
      </c>
      <c r="L1051" s="32">
        <v>0</v>
      </c>
      <c r="M1051" s="32">
        <v>0.1</v>
      </c>
      <c r="N1051" s="32">
        <v>0</v>
      </c>
      <c r="O1051" s="32">
        <v>0.9</v>
      </c>
      <c r="P1051" s="36">
        <v>0.875</v>
      </c>
      <c r="Q1051" s="37">
        <v>0.88749999999999996</v>
      </c>
      <c r="R1051" s="38">
        <v>137.45403528779448</v>
      </c>
      <c r="S1051" s="39">
        <v>0</v>
      </c>
      <c r="T1051" s="39">
        <v>137.45403528779448</v>
      </c>
      <c r="U1051" s="39">
        <v>121.99045631791761</v>
      </c>
      <c r="V1051" s="40">
        <v>15.463578969876885</v>
      </c>
      <c r="W1051" s="41">
        <f>IFERROR(Table1[[#This Row],[DC Capex (Inflated)]]/Table1[[#This Row],[Total capital cost Incl subsidies (Inflated)]],0)</f>
        <v>0.88750000000000007</v>
      </c>
      <c r="X1051" s="42">
        <f>IFERROR(Table1[[#This Row],[Rates Loan (Inflated)]]/Table1[[#This Row],[Total capital cost Incl subsidies (Inflated)]],0)</f>
        <v>0.11250000000000004</v>
      </c>
      <c r="Y1051" s="43">
        <f>IFERROR(Table1[[#This Row],[Subsidies (Uninflated)]]/Table1[[#This Row],[Total capital cost Incl subsidies (Inflated)]],0)</f>
        <v>0</v>
      </c>
      <c r="Z1051" s="10"/>
    </row>
    <row r="1052" spans="1:26" ht="23.25" x14ac:dyDescent="0.35">
      <c r="A1052" s="32" t="s">
        <v>2011</v>
      </c>
      <c r="B1052" s="56" t="s">
        <v>2012</v>
      </c>
      <c r="C1052" s="53" t="s">
        <v>1573</v>
      </c>
      <c r="D1052" s="65" t="s">
        <v>992</v>
      </c>
      <c r="E1052" s="65" t="s">
        <v>20</v>
      </c>
      <c r="F1052" s="60" t="s">
        <v>1192</v>
      </c>
      <c r="G1052" s="70">
        <v>1</v>
      </c>
      <c r="H1052" s="34">
        <v>2006</v>
      </c>
      <c r="I1052" s="33">
        <v>2024</v>
      </c>
      <c r="J1052" s="65">
        <v>2034</v>
      </c>
      <c r="K1052" s="35">
        <v>30</v>
      </c>
      <c r="L1052" s="32">
        <v>0</v>
      </c>
      <c r="M1052" s="32">
        <v>0.1</v>
      </c>
      <c r="N1052" s="32">
        <v>0.01</v>
      </c>
      <c r="O1052" s="32">
        <v>0.89</v>
      </c>
      <c r="P1052" s="36">
        <v>0.875</v>
      </c>
      <c r="Q1052" s="37">
        <v>0.88250000000000006</v>
      </c>
      <c r="R1052" s="38">
        <v>4683.7920640000002</v>
      </c>
      <c r="S1052" s="39">
        <v>0</v>
      </c>
      <c r="T1052" s="39">
        <v>4683.7920640000002</v>
      </c>
      <c r="U1052" s="39">
        <v>4133.44649648</v>
      </c>
      <c r="V1052" s="40">
        <v>550.34556751999969</v>
      </c>
      <c r="W1052" s="41">
        <f>IFERROR(Table1[[#This Row],[DC Capex (Inflated)]]/Table1[[#This Row],[Total capital cost Incl subsidies (Inflated)]],0)</f>
        <v>0.88249999999999995</v>
      </c>
      <c r="X1052" s="42">
        <f>IFERROR(Table1[[#This Row],[Rates Loan (Inflated)]]/Table1[[#This Row],[Total capital cost Incl subsidies (Inflated)]],0)</f>
        <v>0.11749999999999992</v>
      </c>
      <c r="Y1052" s="43">
        <f>IFERROR(Table1[[#This Row],[Subsidies (Uninflated)]]/Table1[[#This Row],[Total capital cost Incl subsidies (Inflated)]],0)</f>
        <v>0</v>
      </c>
      <c r="Z1052" s="10"/>
    </row>
    <row r="1053" spans="1:26" ht="46.5" x14ac:dyDescent="0.35">
      <c r="A1053" s="32" t="s">
        <v>2228</v>
      </c>
      <c r="B1053" s="56" t="s">
        <v>1628</v>
      </c>
      <c r="C1053" s="53" t="s">
        <v>1573</v>
      </c>
      <c r="D1053" s="65" t="s">
        <v>992</v>
      </c>
      <c r="E1053" s="65" t="s">
        <v>20</v>
      </c>
      <c r="F1053" s="60" t="s">
        <v>1192</v>
      </c>
      <c r="G1053" s="70">
        <v>0.3</v>
      </c>
      <c r="H1053" s="34">
        <v>2006</v>
      </c>
      <c r="I1053" s="33">
        <v>2027</v>
      </c>
      <c r="J1053" s="65">
        <v>2034</v>
      </c>
      <c r="K1053" s="35">
        <v>30</v>
      </c>
      <c r="L1053" s="32">
        <v>0</v>
      </c>
      <c r="M1053" s="32">
        <v>0.1</v>
      </c>
      <c r="N1053" s="32">
        <v>0</v>
      </c>
      <c r="O1053" s="32">
        <v>0.9</v>
      </c>
      <c r="P1053" s="36">
        <v>0.875</v>
      </c>
      <c r="Q1053" s="37">
        <v>0.88749999999999996</v>
      </c>
      <c r="R1053" s="38">
        <v>597.30496883425121</v>
      </c>
      <c r="S1053" s="39">
        <v>0</v>
      </c>
      <c r="T1053" s="39">
        <v>597.30496883425121</v>
      </c>
      <c r="U1053" s="39">
        <v>530.10815984039789</v>
      </c>
      <c r="V1053" s="40">
        <v>67.19680899385331</v>
      </c>
      <c r="W1053" s="41">
        <f>IFERROR(Table1[[#This Row],[DC Capex (Inflated)]]/Table1[[#This Row],[Total capital cost Incl subsidies (Inflated)]],0)</f>
        <v>0.88749999999999984</v>
      </c>
      <c r="X1053" s="42">
        <f>IFERROR(Table1[[#This Row],[Rates Loan (Inflated)]]/Table1[[#This Row],[Total capital cost Incl subsidies (Inflated)]],0)</f>
        <v>0.11250000000000009</v>
      </c>
      <c r="Y1053" s="43">
        <f>IFERROR(Table1[[#This Row],[Subsidies (Uninflated)]]/Table1[[#This Row],[Total capital cost Incl subsidies (Inflated)]],0)</f>
        <v>0</v>
      </c>
      <c r="Z1053" s="10"/>
    </row>
    <row r="1054" spans="1:26" ht="46.5" x14ac:dyDescent="0.35">
      <c r="A1054" s="32" t="s">
        <v>2330</v>
      </c>
      <c r="B1054" s="56" t="s">
        <v>1632</v>
      </c>
      <c r="C1054" s="53" t="s">
        <v>1570</v>
      </c>
      <c r="D1054" s="65" t="s">
        <v>992</v>
      </c>
      <c r="E1054" s="65" t="s">
        <v>20</v>
      </c>
      <c r="F1054" s="60" t="s">
        <v>1192</v>
      </c>
      <c r="G1054" s="70">
        <v>0.3</v>
      </c>
      <c r="H1054" s="34">
        <v>2006</v>
      </c>
      <c r="I1054" s="33">
        <v>2027</v>
      </c>
      <c r="J1054" s="65">
        <v>2034</v>
      </c>
      <c r="K1054" s="35">
        <v>30</v>
      </c>
      <c r="L1054" s="32">
        <v>0</v>
      </c>
      <c r="M1054" s="32">
        <v>0.1</v>
      </c>
      <c r="N1054" s="32">
        <v>0</v>
      </c>
      <c r="O1054" s="32">
        <v>0.9</v>
      </c>
      <c r="P1054" s="36">
        <v>0.875</v>
      </c>
      <c r="Q1054" s="37">
        <v>0.88749999999999996</v>
      </c>
      <c r="R1054" s="38">
        <v>70.98518700000001</v>
      </c>
      <c r="S1054" s="39">
        <v>0</v>
      </c>
      <c r="T1054" s="39">
        <v>70.98518700000001</v>
      </c>
      <c r="U1054" s="39">
        <v>62.999353462500004</v>
      </c>
      <c r="V1054" s="40">
        <v>7.9858335375000067</v>
      </c>
      <c r="W1054" s="41">
        <f>IFERROR(Table1[[#This Row],[DC Capex (Inflated)]]/Table1[[#This Row],[Total capital cost Incl subsidies (Inflated)]],0)</f>
        <v>0.88749999999999996</v>
      </c>
      <c r="X1054" s="42">
        <f>IFERROR(Table1[[#This Row],[Rates Loan (Inflated)]]/Table1[[#This Row],[Total capital cost Incl subsidies (Inflated)]],0)</f>
        <v>0.11250000000000007</v>
      </c>
      <c r="Y1054" s="43">
        <f>IFERROR(Table1[[#This Row],[Subsidies (Uninflated)]]/Table1[[#This Row],[Total capital cost Incl subsidies (Inflated)]],0)</f>
        <v>0</v>
      </c>
      <c r="Z1054" s="10"/>
    </row>
    <row r="1055" spans="1:26" ht="46.5" x14ac:dyDescent="0.35">
      <c r="A1055" s="32" t="s">
        <v>2267</v>
      </c>
      <c r="B1055" s="56" t="s">
        <v>1261</v>
      </c>
      <c r="C1055" s="53" t="s">
        <v>1570</v>
      </c>
      <c r="D1055" s="65" t="s">
        <v>992</v>
      </c>
      <c r="E1055" s="65" t="s">
        <v>20</v>
      </c>
      <c r="F1055" s="60" t="s">
        <v>1192</v>
      </c>
      <c r="G1055" s="70">
        <v>0.3</v>
      </c>
      <c r="H1055" s="34">
        <v>2006</v>
      </c>
      <c r="I1055" s="33">
        <v>2030</v>
      </c>
      <c r="J1055" s="65">
        <v>2034</v>
      </c>
      <c r="K1055" s="35">
        <v>30</v>
      </c>
      <c r="L1055" s="32">
        <v>0</v>
      </c>
      <c r="M1055" s="32">
        <v>0.1</v>
      </c>
      <c r="N1055" s="32">
        <v>0</v>
      </c>
      <c r="O1055" s="32">
        <v>0.9</v>
      </c>
      <c r="P1055" s="36">
        <v>0.875</v>
      </c>
      <c r="Q1055" s="37">
        <v>0.88749999999999996</v>
      </c>
      <c r="R1055" s="38">
        <v>358.25675146720988</v>
      </c>
      <c r="S1055" s="39">
        <v>0</v>
      </c>
      <c r="T1055" s="39">
        <v>358.25675146720988</v>
      </c>
      <c r="U1055" s="39">
        <v>317.95286692714876</v>
      </c>
      <c r="V1055" s="40">
        <v>40.303884540061127</v>
      </c>
      <c r="W1055" s="41">
        <f>IFERROR(Table1[[#This Row],[DC Capex (Inflated)]]/Table1[[#This Row],[Total capital cost Incl subsidies (Inflated)]],0)</f>
        <v>0.88749999999999996</v>
      </c>
      <c r="X1055" s="42">
        <f>IFERROR(Table1[[#This Row],[Rates Loan (Inflated)]]/Table1[[#This Row],[Total capital cost Incl subsidies (Inflated)]],0)</f>
        <v>0.11250000000000004</v>
      </c>
      <c r="Y1055" s="43">
        <f>IFERROR(Table1[[#This Row],[Subsidies (Uninflated)]]/Table1[[#This Row],[Total capital cost Incl subsidies (Inflated)]],0)</f>
        <v>0</v>
      </c>
      <c r="Z1055" s="10"/>
    </row>
    <row r="1056" spans="1:26" ht="46.5" x14ac:dyDescent="0.35">
      <c r="A1056" s="32" t="s">
        <v>2246</v>
      </c>
      <c r="B1056" s="56" t="s">
        <v>1630</v>
      </c>
      <c r="C1056" s="53" t="s">
        <v>1570</v>
      </c>
      <c r="D1056" s="65" t="s">
        <v>992</v>
      </c>
      <c r="E1056" s="65" t="s">
        <v>20</v>
      </c>
      <c r="F1056" s="60" t="s">
        <v>1192</v>
      </c>
      <c r="G1056" s="70">
        <v>1</v>
      </c>
      <c r="H1056" s="34">
        <v>2006</v>
      </c>
      <c r="I1056" s="33">
        <v>2026</v>
      </c>
      <c r="J1056" s="65">
        <v>2034</v>
      </c>
      <c r="K1056" s="35">
        <v>30</v>
      </c>
      <c r="L1056" s="32">
        <v>0</v>
      </c>
      <c r="M1056" s="32">
        <v>0.1</v>
      </c>
      <c r="N1056" s="32">
        <v>0</v>
      </c>
      <c r="O1056" s="32">
        <v>0.9</v>
      </c>
      <c r="P1056" s="36">
        <v>0.875</v>
      </c>
      <c r="Q1056" s="37">
        <v>0.88749999999999996</v>
      </c>
      <c r="R1056" s="38">
        <v>1358.7947973600001</v>
      </c>
      <c r="S1056" s="39">
        <v>0</v>
      </c>
      <c r="T1056" s="39">
        <v>1358.7947973600001</v>
      </c>
      <c r="U1056" s="39">
        <v>1205.9303826570001</v>
      </c>
      <c r="V1056" s="40">
        <v>152.86441470300008</v>
      </c>
      <c r="W1056" s="41">
        <f>IFERROR(Table1[[#This Row],[DC Capex (Inflated)]]/Table1[[#This Row],[Total capital cost Incl subsidies (Inflated)]],0)</f>
        <v>0.88750000000000007</v>
      </c>
      <c r="X1056" s="42">
        <f>IFERROR(Table1[[#This Row],[Rates Loan (Inflated)]]/Table1[[#This Row],[Total capital cost Incl subsidies (Inflated)]],0)</f>
        <v>0.11250000000000006</v>
      </c>
      <c r="Y1056" s="43">
        <f>IFERROR(Table1[[#This Row],[Subsidies (Uninflated)]]/Table1[[#This Row],[Total capital cost Incl subsidies (Inflated)]],0)</f>
        <v>0</v>
      </c>
      <c r="Z1056" s="10"/>
    </row>
    <row r="1057" spans="1:26" ht="46.5" x14ac:dyDescent="0.35">
      <c r="A1057" s="32" t="s">
        <v>2305</v>
      </c>
      <c r="B1057" s="56" t="s">
        <v>1631</v>
      </c>
      <c r="C1057" s="53" t="s">
        <v>1570</v>
      </c>
      <c r="D1057" s="65" t="s">
        <v>992</v>
      </c>
      <c r="E1057" s="65" t="s">
        <v>20</v>
      </c>
      <c r="F1057" s="60" t="s">
        <v>1192</v>
      </c>
      <c r="G1057" s="70">
        <v>1</v>
      </c>
      <c r="H1057" s="34">
        <v>2006</v>
      </c>
      <c r="I1057" s="33">
        <v>2033</v>
      </c>
      <c r="J1057" s="65">
        <v>2034</v>
      </c>
      <c r="K1057" s="35">
        <v>30</v>
      </c>
      <c r="L1057" s="32">
        <v>0</v>
      </c>
      <c r="M1057" s="32">
        <v>0.1</v>
      </c>
      <c r="N1057" s="32">
        <v>0</v>
      </c>
      <c r="O1057" s="32">
        <v>0.9</v>
      </c>
      <c r="P1057" s="36">
        <v>0.875</v>
      </c>
      <c r="Q1057" s="37">
        <v>0.88749999999999996</v>
      </c>
      <c r="R1057" s="38">
        <v>558.9275751674802</v>
      </c>
      <c r="S1057" s="39">
        <v>0</v>
      </c>
      <c r="T1057" s="39">
        <v>558.9275751674802</v>
      </c>
      <c r="U1057" s="39">
        <v>496.04822296113866</v>
      </c>
      <c r="V1057" s="40">
        <v>62.879352206341537</v>
      </c>
      <c r="W1057" s="41">
        <f>IFERROR(Table1[[#This Row],[DC Capex (Inflated)]]/Table1[[#This Row],[Total capital cost Incl subsidies (Inflated)]],0)</f>
        <v>0.88749999999999996</v>
      </c>
      <c r="X1057" s="42">
        <f>IFERROR(Table1[[#This Row],[Rates Loan (Inflated)]]/Table1[[#This Row],[Total capital cost Incl subsidies (Inflated)]],0)</f>
        <v>0.11250000000000003</v>
      </c>
      <c r="Y1057" s="43">
        <f>IFERROR(Table1[[#This Row],[Subsidies (Uninflated)]]/Table1[[#This Row],[Total capital cost Incl subsidies (Inflated)]],0)</f>
        <v>0</v>
      </c>
      <c r="Z1057" s="10"/>
    </row>
    <row r="1058" spans="1:26" ht="46.5" x14ac:dyDescent="0.35">
      <c r="A1058" s="32" t="s">
        <v>2331</v>
      </c>
      <c r="B1058" s="56" t="s">
        <v>1625</v>
      </c>
      <c r="C1058" s="53" t="s">
        <v>1570</v>
      </c>
      <c r="D1058" s="65" t="s">
        <v>992</v>
      </c>
      <c r="E1058" s="65" t="s">
        <v>20</v>
      </c>
      <c r="F1058" s="60" t="s">
        <v>1192</v>
      </c>
      <c r="G1058" s="70">
        <v>1</v>
      </c>
      <c r="H1058" s="34">
        <v>2006</v>
      </c>
      <c r="I1058" s="33">
        <v>2031</v>
      </c>
      <c r="J1058" s="65">
        <v>2034</v>
      </c>
      <c r="K1058" s="35">
        <v>30</v>
      </c>
      <c r="L1058" s="32">
        <v>0</v>
      </c>
      <c r="M1058" s="32">
        <v>0.1</v>
      </c>
      <c r="N1058" s="32">
        <v>0</v>
      </c>
      <c r="O1058" s="32">
        <v>0.9</v>
      </c>
      <c r="P1058" s="36">
        <v>0.875</v>
      </c>
      <c r="Q1058" s="37">
        <v>0.88749999999999996</v>
      </c>
      <c r="R1058" s="38">
        <v>270.23806037875056</v>
      </c>
      <c r="S1058" s="39">
        <v>0</v>
      </c>
      <c r="T1058" s="39">
        <v>270.23806037875056</v>
      </c>
      <c r="U1058" s="39">
        <v>239.83627858614111</v>
      </c>
      <c r="V1058" s="40">
        <v>30.401781792609455</v>
      </c>
      <c r="W1058" s="41">
        <f>IFERROR(Table1[[#This Row],[DC Capex (Inflated)]]/Table1[[#This Row],[Total capital cost Incl subsidies (Inflated)]],0)</f>
        <v>0.88749999999999996</v>
      </c>
      <c r="X1058" s="42">
        <f>IFERROR(Table1[[#This Row],[Rates Loan (Inflated)]]/Table1[[#This Row],[Total capital cost Incl subsidies (Inflated)]],0)</f>
        <v>0.11250000000000006</v>
      </c>
      <c r="Y1058" s="43">
        <f>IFERROR(Table1[[#This Row],[Subsidies (Uninflated)]]/Table1[[#This Row],[Total capital cost Incl subsidies (Inflated)]],0)</f>
        <v>0</v>
      </c>
      <c r="Z1058" s="10"/>
    </row>
    <row r="1059" spans="1:26" ht="46.5" x14ac:dyDescent="0.35">
      <c r="A1059" s="32" t="s">
        <v>2337</v>
      </c>
      <c r="B1059" s="56" t="s">
        <v>1626</v>
      </c>
      <c r="C1059" s="53" t="s">
        <v>1570</v>
      </c>
      <c r="D1059" s="65" t="s">
        <v>992</v>
      </c>
      <c r="E1059" s="65" t="s">
        <v>20</v>
      </c>
      <c r="F1059" s="60" t="s">
        <v>1192</v>
      </c>
      <c r="G1059" s="70">
        <v>1</v>
      </c>
      <c r="H1059" s="34">
        <v>2006</v>
      </c>
      <c r="I1059" s="33">
        <v>2031</v>
      </c>
      <c r="J1059" s="65">
        <v>2034</v>
      </c>
      <c r="K1059" s="35">
        <v>30</v>
      </c>
      <c r="L1059" s="32">
        <v>0</v>
      </c>
      <c r="M1059" s="32">
        <v>0.1</v>
      </c>
      <c r="N1059" s="32">
        <v>0</v>
      </c>
      <c r="O1059" s="32">
        <v>0.9</v>
      </c>
      <c r="P1059" s="36">
        <v>0.875</v>
      </c>
      <c r="Q1059" s="37">
        <v>0.88749999999999996</v>
      </c>
      <c r="R1059" s="38">
        <v>146.12872894554658</v>
      </c>
      <c r="S1059" s="39">
        <v>0</v>
      </c>
      <c r="T1059" s="39">
        <v>146.12872894554658</v>
      </c>
      <c r="U1059" s="39">
        <v>129.68924693917259</v>
      </c>
      <c r="V1059" s="40">
        <v>16.439482006373993</v>
      </c>
      <c r="W1059" s="41">
        <f>IFERROR(Table1[[#This Row],[DC Capex (Inflated)]]/Table1[[#This Row],[Total capital cost Incl subsidies (Inflated)]],0)</f>
        <v>0.88749999999999996</v>
      </c>
      <c r="X1059" s="42">
        <f>IFERROR(Table1[[#This Row],[Rates Loan (Inflated)]]/Table1[[#This Row],[Total capital cost Incl subsidies (Inflated)]],0)</f>
        <v>0.11250000000000002</v>
      </c>
      <c r="Y1059" s="43">
        <f>IFERROR(Table1[[#This Row],[Subsidies (Uninflated)]]/Table1[[#This Row],[Total capital cost Incl subsidies (Inflated)]],0)</f>
        <v>0</v>
      </c>
      <c r="Z1059" s="10"/>
    </row>
    <row r="1060" spans="1:26" ht="46.5" x14ac:dyDescent="0.35">
      <c r="A1060" s="32" t="s">
        <v>2318</v>
      </c>
      <c r="B1060" s="56" t="s">
        <v>1627</v>
      </c>
      <c r="C1060" s="53" t="s">
        <v>1570</v>
      </c>
      <c r="D1060" s="65" t="s">
        <v>992</v>
      </c>
      <c r="E1060" s="65" t="s">
        <v>20</v>
      </c>
      <c r="F1060" s="60" t="s">
        <v>1192</v>
      </c>
      <c r="G1060" s="70">
        <v>1</v>
      </c>
      <c r="H1060" s="34">
        <v>2006</v>
      </c>
      <c r="I1060" s="33">
        <v>2027</v>
      </c>
      <c r="J1060" s="65">
        <v>2034</v>
      </c>
      <c r="K1060" s="35">
        <v>30</v>
      </c>
      <c r="L1060" s="32">
        <v>0</v>
      </c>
      <c r="M1060" s="32">
        <v>0.1</v>
      </c>
      <c r="N1060" s="32">
        <v>0</v>
      </c>
      <c r="O1060" s="32">
        <v>0.9</v>
      </c>
      <c r="P1060" s="36">
        <v>0.875</v>
      </c>
      <c r="Q1060" s="37">
        <v>0.88749999999999996</v>
      </c>
      <c r="R1060" s="38">
        <v>279.12339000000003</v>
      </c>
      <c r="S1060" s="39">
        <v>0</v>
      </c>
      <c r="T1060" s="39">
        <v>279.12339000000003</v>
      </c>
      <c r="U1060" s="39">
        <v>247.722008625</v>
      </c>
      <c r="V1060" s="40">
        <v>31.401381375000028</v>
      </c>
      <c r="W1060" s="41">
        <f>IFERROR(Table1[[#This Row],[DC Capex (Inflated)]]/Table1[[#This Row],[Total capital cost Incl subsidies (Inflated)]],0)</f>
        <v>0.88749999999999996</v>
      </c>
      <c r="X1060" s="42">
        <f>IFERROR(Table1[[#This Row],[Rates Loan (Inflated)]]/Table1[[#This Row],[Total capital cost Incl subsidies (Inflated)]],0)</f>
        <v>0.11250000000000009</v>
      </c>
      <c r="Y1060" s="43">
        <f>IFERROR(Table1[[#This Row],[Subsidies (Uninflated)]]/Table1[[#This Row],[Total capital cost Incl subsidies (Inflated)]],0)</f>
        <v>0</v>
      </c>
      <c r="Z1060" s="10"/>
    </row>
    <row r="1061" spans="1:26" ht="46.5" x14ac:dyDescent="0.35">
      <c r="A1061" s="32" t="s">
        <v>2345</v>
      </c>
      <c r="B1061" s="56" t="s">
        <v>1664</v>
      </c>
      <c r="C1061" s="53" t="s">
        <v>1570</v>
      </c>
      <c r="D1061" s="65" t="s">
        <v>992</v>
      </c>
      <c r="E1061" s="65" t="s">
        <v>20</v>
      </c>
      <c r="F1061" s="60" t="s">
        <v>1192</v>
      </c>
      <c r="G1061" s="70">
        <v>1</v>
      </c>
      <c r="H1061" s="34">
        <v>2006</v>
      </c>
      <c r="I1061" s="33">
        <v>2025</v>
      </c>
      <c r="J1061" s="65">
        <v>2034</v>
      </c>
      <c r="K1061" s="35">
        <v>30</v>
      </c>
      <c r="L1061" s="32">
        <v>0</v>
      </c>
      <c r="M1061" s="32">
        <v>0.1</v>
      </c>
      <c r="N1061" s="32">
        <v>0</v>
      </c>
      <c r="O1061" s="32">
        <v>0.9</v>
      </c>
      <c r="P1061" s="36">
        <v>0.875</v>
      </c>
      <c r="Q1061" s="37">
        <v>0.88749999999999996</v>
      </c>
      <c r="R1061" s="38">
        <v>35.4375</v>
      </c>
      <c r="S1061" s="39">
        <v>0</v>
      </c>
      <c r="T1061" s="39">
        <v>35.4375</v>
      </c>
      <c r="U1061" s="39">
        <v>31.450781249999999</v>
      </c>
      <c r="V1061" s="40">
        <v>3.9867187500000014</v>
      </c>
      <c r="W1061" s="41">
        <f>IFERROR(Table1[[#This Row],[DC Capex (Inflated)]]/Table1[[#This Row],[Total capital cost Incl subsidies (Inflated)]],0)</f>
        <v>0.88749999999999996</v>
      </c>
      <c r="X1061" s="42">
        <f>IFERROR(Table1[[#This Row],[Rates Loan (Inflated)]]/Table1[[#This Row],[Total capital cost Incl subsidies (Inflated)]],0)</f>
        <v>0.11250000000000004</v>
      </c>
      <c r="Y1061" s="43">
        <f>IFERROR(Table1[[#This Row],[Subsidies (Uninflated)]]/Table1[[#This Row],[Total capital cost Incl subsidies (Inflated)]],0)</f>
        <v>0</v>
      </c>
      <c r="Z1061" s="10"/>
    </row>
    <row r="1062" spans="1:26" ht="46.5" x14ac:dyDescent="0.35">
      <c r="A1062" s="32" t="s">
        <v>2300</v>
      </c>
      <c r="B1062" s="56" t="s">
        <v>1650</v>
      </c>
      <c r="C1062" s="53" t="s">
        <v>1570</v>
      </c>
      <c r="D1062" s="65" t="s">
        <v>992</v>
      </c>
      <c r="E1062" s="65" t="s">
        <v>20</v>
      </c>
      <c r="F1062" s="60" t="s">
        <v>1192</v>
      </c>
      <c r="G1062" s="70">
        <v>1</v>
      </c>
      <c r="H1062" s="34">
        <v>2006</v>
      </c>
      <c r="I1062" s="33">
        <v>2027</v>
      </c>
      <c r="J1062" s="65">
        <v>2034</v>
      </c>
      <c r="K1062" s="35">
        <v>30</v>
      </c>
      <c r="L1062" s="32">
        <v>0</v>
      </c>
      <c r="M1062" s="32">
        <v>0.1</v>
      </c>
      <c r="N1062" s="32">
        <v>0</v>
      </c>
      <c r="O1062" s="32">
        <v>0.9</v>
      </c>
      <c r="P1062" s="36">
        <v>0.875</v>
      </c>
      <c r="Q1062" s="37">
        <v>0.88749999999999996</v>
      </c>
      <c r="R1062" s="38">
        <v>564.46338221046938</v>
      </c>
      <c r="S1062" s="39">
        <v>0</v>
      </c>
      <c r="T1062" s="39">
        <v>564.46338221046938</v>
      </c>
      <c r="U1062" s="39">
        <v>500.96125171179153</v>
      </c>
      <c r="V1062" s="40">
        <v>63.502130498677801</v>
      </c>
      <c r="W1062" s="41">
        <f>IFERROR(Table1[[#This Row],[DC Capex (Inflated)]]/Table1[[#This Row],[Total capital cost Incl subsidies (Inflated)]],0)</f>
        <v>0.88749999999999996</v>
      </c>
      <c r="X1062" s="42">
        <f>IFERROR(Table1[[#This Row],[Rates Loan (Inflated)]]/Table1[[#This Row],[Total capital cost Incl subsidies (Inflated)]],0)</f>
        <v>0.11249999999999999</v>
      </c>
      <c r="Y1062" s="43">
        <f>IFERROR(Table1[[#This Row],[Subsidies (Uninflated)]]/Table1[[#This Row],[Total capital cost Incl subsidies (Inflated)]],0)</f>
        <v>0</v>
      </c>
      <c r="Z1062" s="10"/>
    </row>
    <row r="1063" spans="1:26" ht="46.5" x14ac:dyDescent="0.35">
      <c r="A1063" s="32" t="s">
        <v>2295</v>
      </c>
      <c r="B1063" s="56" t="s">
        <v>1651</v>
      </c>
      <c r="C1063" s="53" t="s">
        <v>1570</v>
      </c>
      <c r="D1063" s="65" t="s">
        <v>992</v>
      </c>
      <c r="E1063" s="65" t="s">
        <v>20</v>
      </c>
      <c r="F1063" s="60" t="s">
        <v>1192</v>
      </c>
      <c r="G1063" s="70">
        <v>1</v>
      </c>
      <c r="H1063" s="34">
        <v>2006</v>
      </c>
      <c r="I1063" s="33">
        <v>2030</v>
      </c>
      <c r="J1063" s="65">
        <v>2034</v>
      </c>
      <c r="K1063" s="35">
        <v>30</v>
      </c>
      <c r="L1063" s="32">
        <v>0</v>
      </c>
      <c r="M1063" s="32">
        <v>0.1</v>
      </c>
      <c r="N1063" s="32">
        <v>0</v>
      </c>
      <c r="O1063" s="32">
        <v>0.9</v>
      </c>
      <c r="P1063" s="36">
        <v>0.875</v>
      </c>
      <c r="Q1063" s="37">
        <v>0.88749999999999996</v>
      </c>
      <c r="R1063" s="38">
        <v>662.5108974118076</v>
      </c>
      <c r="S1063" s="39">
        <v>0</v>
      </c>
      <c r="T1063" s="39">
        <v>662.5108974118076</v>
      </c>
      <c r="U1063" s="39">
        <v>587.97842145297932</v>
      </c>
      <c r="V1063" s="40">
        <v>74.532475958828428</v>
      </c>
      <c r="W1063" s="41">
        <f>IFERROR(Table1[[#This Row],[DC Capex (Inflated)]]/Table1[[#This Row],[Total capital cost Incl subsidies (Inflated)]],0)</f>
        <v>0.88750000000000007</v>
      </c>
      <c r="X1063" s="42">
        <f>IFERROR(Table1[[#This Row],[Rates Loan (Inflated)]]/Table1[[#This Row],[Total capital cost Incl subsidies (Inflated)]],0)</f>
        <v>0.11250000000000011</v>
      </c>
      <c r="Y1063" s="43">
        <f>IFERROR(Table1[[#This Row],[Subsidies (Uninflated)]]/Table1[[#This Row],[Total capital cost Incl subsidies (Inflated)]],0)</f>
        <v>0</v>
      </c>
      <c r="Z1063" s="10"/>
    </row>
    <row r="1064" spans="1:26" ht="46.5" x14ac:dyDescent="0.35">
      <c r="A1064" s="32" t="s">
        <v>2307</v>
      </c>
      <c r="B1064" s="56" t="s">
        <v>1654</v>
      </c>
      <c r="C1064" s="53" t="s">
        <v>1570</v>
      </c>
      <c r="D1064" s="65" t="s">
        <v>992</v>
      </c>
      <c r="E1064" s="65" t="s">
        <v>20</v>
      </c>
      <c r="F1064" s="60" t="s">
        <v>1192</v>
      </c>
      <c r="G1064" s="70">
        <v>1</v>
      </c>
      <c r="H1064" s="34">
        <v>2006</v>
      </c>
      <c r="I1064" s="33">
        <v>2027</v>
      </c>
      <c r="J1064" s="65">
        <v>2034</v>
      </c>
      <c r="K1064" s="35">
        <v>30</v>
      </c>
      <c r="L1064" s="32">
        <v>0</v>
      </c>
      <c r="M1064" s="32">
        <v>0.1</v>
      </c>
      <c r="N1064" s="32">
        <v>0</v>
      </c>
      <c r="O1064" s="32">
        <v>0.9</v>
      </c>
      <c r="P1064" s="36">
        <v>0.875</v>
      </c>
      <c r="Q1064" s="37">
        <v>0.88749999999999996</v>
      </c>
      <c r="R1064" s="38">
        <v>361.30185</v>
      </c>
      <c r="S1064" s="39">
        <v>0</v>
      </c>
      <c r="T1064" s="39">
        <v>361.30185</v>
      </c>
      <c r="U1064" s="39">
        <v>320.65539187499996</v>
      </c>
      <c r="V1064" s="40">
        <v>40.646458125000038</v>
      </c>
      <c r="W1064" s="41">
        <f>IFERROR(Table1[[#This Row],[DC Capex (Inflated)]]/Table1[[#This Row],[Total capital cost Incl subsidies (Inflated)]],0)</f>
        <v>0.88749999999999984</v>
      </c>
      <c r="X1064" s="42">
        <f>IFERROR(Table1[[#This Row],[Rates Loan (Inflated)]]/Table1[[#This Row],[Total capital cost Incl subsidies (Inflated)]],0)</f>
        <v>0.1125000000000001</v>
      </c>
      <c r="Y1064" s="43">
        <f>IFERROR(Table1[[#This Row],[Subsidies (Uninflated)]]/Table1[[#This Row],[Total capital cost Incl subsidies (Inflated)]],0)</f>
        <v>0</v>
      </c>
      <c r="Z1064" s="10"/>
    </row>
    <row r="1065" spans="1:26" ht="46.5" x14ac:dyDescent="0.35">
      <c r="A1065" s="32" t="s">
        <v>2346</v>
      </c>
      <c r="B1065" s="56" t="s">
        <v>1656</v>
      </c>
      <c r="C1065" s="53" t="s">
        <v>1573</v>
      </c>
      <c r="D1065" s="65" t="s">
        <v>992</v>
      </c>
      <c r="E1065" s="65" t="s">
        <v>20</v>
      </c>
      <c r="F1065" s="60" t="s">
        <v>1192</v>
      </c>
      <c r="G1065" s="70">
        <v>1</v>
      </c>
      <c r="H1065" s="34">
        <v>2006</v>
      </c>
      <c r="I1065" s="33">
        <v>2025</v>
      </c>
      <c r="J1065" s="65">
        <v>2034</v>
      </c>
      <c r="K1065" s="35">
        <v>30</v>
      </c>
      <c r="L1065" s="32">
        <v>0</v>
      </c>
      <c r="M1065" s="32">
        <v>0.1</v>
      </c>
      <c r="N1065" s="32">
        <v>0</v>
      </c>
      <c r="O1065" s="32">
        <v>0.9</v>
      </c>
      <c r="P1065" s="36">
        <v>0.875</v>
      </c>
      <c r="Q1065" s="37">
        <v>0.88749999999999996</v>
      </c>
      <c r="R1065" s="38">
        <v>27.5625</v>
      </c>
      <c r="S1065" s="39">
        <v>0</v>
      </c>
      <c r="T1065" s="39">
        <v>27.5625</v>
      </c>
      <c r="U1065" s="39">
        <v>24.461718749999999</v>
      </c>
      <c r="V1065" s="40">
        <v>3.1007812500000007</v>
      </c>
      <c r="W1065" s="41">
        <f>IFERROR(Table1[[#This Row],[DC Capex (Inflated)]]/Table1[[#This Row],[Total capital cost Incl subsidies (Inflated)]],0)</f>
        <v>0.88749999999999996</v>
      </c>
      <c r="X1065" s="42">
        <f>IFERROR(Table1[[#This Row],[Rates Loan (Inflated)]]/Table1[[#This Row],[Total capital cost Incl subsidies (Inflated)]],0)</f>
        <v>0.11250000000000003</v>
      </c>
      <c r="Y1065" s="43">
        <f>IFERROR(Table1[[#This Row],[Subsidies (Uninflated)]]/Table1[[#This Row],[Total capital cost Incl subsidies (Inflated)]],0)</f>
        <v>0</v>
      </c>
      <c r="Z1065" s="10"/>
    </row>
    <row r="1066" spans="1:26" ht="46.5" x14ac:dyDescent="0.35">
      <c r="A1066" s="32" t="s">
        <v>2296</v>
      </c>
      <c r="B1066" s="56" t="s">
        <v>1624</v>
      </c>
      <c r="C1066" s="53" t="s">
        <v>1573</v>
      </c>
      <c r="D1066" s="65" t="s">
        <v>992</v>
      </c>
      <c r="E1066" s="65" t="s">
        <v>20</v>
      </c>
      <c r="F1066" s="60" t="s">
        <v>1192</v>
      </c>
      <c r="G1066" s="70">
        <v>1</v>
      </c>
      <c r="H1066" s="34">
        <v>2006</v>
      </c>
      <c r="I1066" s="33">
        <v>2027</v>
      </c>
      <c r="J1066" s="65">
        <v>2034</v>
      </c>
      <c r="K1066" s="35">
        <v>30</v>
      </c>
      <c r="L1066" s="32">
        <v>0</v>
      </c>
      <c r="M1066" s="32">
        <v>0.1</v>
      </c>
      <c r="N1066" s="32">
        <v>0</v>
      </c>
      <c r="O1066" s="32">
        <v>0.9</v>
      </c>
      <c r="P1066" s="36">
        <v>0.875</v>
      </c>
      <c r="Q1066" s="37">
        <v>0.88749999999999996</v>
      </c>
      <c r="R1066" s="38">
        <v>539.82747000000006</v>
      </c>
      <c r="S1066" s="39">
        <v>0</v>
      </c>
      <c r="T1066" s="39">
        <v>539.82747000000006</v>
      </c>
      <c r="U1066" s="39">
        <v>479.09687962500004</v>
      </c>
      <c r="V1066" s="40">
        <v>60.73059037500002</v>
      </c>
      <c r="W1066" s="41">
        <f>IFERROR(Table1[[#This Row],[DC Capex (Inflated)]]/Table1[[#This Row],[Total capital cost Incl subsidies (Inflated)]],0)</f>
        <v>0.88749999999999996</v>
      </c>
      <c r="X1066" s="42">
        <f>IFERROR(Table1[[#This Row],[Rates Loan (Inflated)]]/Table1[[#This Row],[Total capital cost Incl subsidies (Inflated)]],0)</f>
        <v>0.11250000000000003</v>
      </c>
      <c r="Y1066" s="43">
        <f>IFERROR(Table1[[#This Row],[Subsidies (Uninflated)]]/Table1[[#This Row],[Total capital cost Incl subsidies (Inflated)]],0)</f>
        <v>0</v>
      </c>
      <c r="Z1066" s="10"/>
    </row>
    <row r="1067" spans="1:26" ht="46.5" x14ac:dyDescent="0.35">
      <c r="A1067" s="32" t="s">
        <v>2302</v>
      </c>
      <c r="B1067" s="56" t="s">
        <v>1623</v>
      </c>
      <c r="C1067" s="53" t="s">
        <v>1573</v>
      </c>
      <c r="D1067" s="65" t="s">
        <v>992</v>
      </c>
      <c r="E1067" s="65" t="s">
        <v>20</v>
      </c>
      <c r="F1067" s="60" t="s">
        <v>1192</v>
      </c>
      <c r="G1067" s="70">
        <v>1</v>
      </c>
      <c r="H1067" s="34">
        <v>2006</v>
      </c>
      <c r="I1067" s="33">
        <v>2027</v>
      </c>
      <c r="J1067" s="65">
        <v>2034</v>
      </c>
      <c r="K1067" s="35">
        <v>30</v>
      </c>
      <c r="L1067" s="32">
        <v>0</v>
      </c>
      <c r="M1067" s="32">
        <v>0.1</v>
      </c>
      <c r="N1067" s="32">
        <v>0</v>
      </c>
      <c r="O1067" s="32">
        <v>0.9</v>
      </c>
      <c r="P1067" s="36">
        <v>0.875</v>
      </c>
      <c r="Q1067" s="37">
        <v>0.88749999999999996</v>
      </c>
      <c r="R1067" s="38">
        <v>477.48519000000005</v>
      </c>
      <c r="S1067" s="39">
        <v>0</v>
      </c>
      <c r="T1067" s="39">
        <v>477.48519000000005</v>
      </c>
      <c r="U1067" s="39">
        <v>423.76810612500003</v>
      </c>
      <c r="V1067" s="40">
        <v>53.717083875000014</v>
      </c>
      <c r="W1067" s="41">
        <f>IFERROR(Table1[[#This Row],[DC Capex (Inflated)]]/Table1[[#This Row],[Total capital cost Incl subsidies (Inflated)]],0)</f>
        <v>0.88749999999999996</v>
      </c>
      <c r="X1067" s="42">
        <f>IFERROR(Table1[[#This Row],[Rates Loan (Inflated)]]/Table1[[#This Row],[Total capital cost Incl subsidies (Inflated)]],0)</f>
        <v>0.11250000000000002</v>
      </c>
      <c r="Y1067" s="43">
        <f>IFERROR(Table1[[#This Row],[Subsidies (Uninflated)]]/Table1[[#This Row],[Total capital cost Incl subsidies (Inflated)]],0)</f>
        <v>0</v>
      </c>
      <c r="Z1067" s="10"/>
    </row>
    <row r="1068" spans="1:26" ht="46.5" x14ac:dyDescent="0.35">
      <c r="A1068" s="32" t="s">
        <v>2195</v>
      </c>
      <c r="B1068" s="56" t="s">
        <v>1591</v>
      </c>
      <c r="C1068" s="53" t="s">
        <v>1573</v>
      </c>
      <c r="D1068" s="65" t="s">
        <v>992</v>
      </c>
      <c r="E1068" s="65" t="s">
        <v>20</v>
      </c>
      <c r="F1068" s="60" t="s">
        <v>1192</v>
      </c>
      <c r="G1068" s="70">
        <v>1</v>
      </c>
      <c r="H1068" s="34">
        <v>2006</v>
      </c>
      <c r="I1068" s="33">
        <v>2030</v>
      </c>
      <c r="J1068" s="65">
        <v>2034</v>
      </c>
      <c r="K1068" s="35">
        <v>30</v>
      </c>
      <c r="L1068" s="32">
        <v>0</v>
      </c>
      <c r="M1068" s="32">
        <v>0.1</v>
      </c>
      <c r="N1068" s="32">
        <v>0</v>
      </c>
      <c r="O1068" s="32">
        <v>0.9</v>
      </c>
      <c r="P1068" s="36">
        <v>0.875</v>
      </c>
      <c r="Q1068" s="37">
        <v>0.88749999999999996</v>
      </c>
      <c r="R1068" s="38">
        <v>3867.2106480870684</v>
      </c>
      <c r="S1068" s="39">
        <v>0</v>
      </c>
      <c r="T1068" s="39">
        <v>3867.2106480870684</v>
      </c>
      <c r="U1068" s="39">
        <v>3432.1494501772736</v>
      </c>
      <c r="V1068" s="40">
        <v>435.06119790979528</v>
      </c>
      <c r="W1068" s="41">
        <f>IFERROR(Table1[[#This Row],[DC Capex (Inflated)]]/Table1[[#This Row],[Total capital cost Incl subsidies (Inflated)]],0)</f>
        <v>0.88750000000000007</v>
      </c>
      <c r="X1068" s="42">
        <f>IFERROR(Table1[[#This Row],[Rates Loan (Inflated)]]/Table1[[#This Row],[Total capital cost Incl subsidies (Inflated)]],0)</f>
        <v>0.11250000000000002</v>
      </c>
      <c r="Y1068" s="43">
        <f>IFERROR(Table1[[#This Row],[Subsidies (Uninflated)]]/Table1[[#This Row],[Total capital cost Incl subsidies (Inflated)]],0)</f>
        <v>0</v>
      </c>
      <c r="Z1068" s="10"/>
    </row>
    <row r="1069" spans="1:26" ht="46.5" x14ac:dyDescent="0.35">
      <c r="A1069" s="32" t="s">
        <v>2278</v>
      </c>
      <c r="B1069" s="56" t="s">
        <v>1592</v>
      </c>
      <c r="C1069" s="53" t="s">
        <v>1570</v>
      </c>
      <c r="D1069" s="65" t="s">
        <v>992</v>
      </c>
      <c r="E1069" s="65" t="s">
        <v>20</v>
      </c>
      <c r="F1069" s="60" t="s">
        <v>1192</v>
      </c>
      <c r="G1069" s="70">
        <v>1</v>
      </c>
      <c r="H1069" s="34">
        <v>2006</v>
      </c>
      <c r="I1069" s="33">
        <v>2030</v>
      </c>
      <c r="J1069" s="65">
        <v>2034</v>
      </c>
      <c r="K1069" s="35">
        <v>30</v>
      </c>
      <c r="L1069" s="32">
        <v>0</v>
      </c>
      <c r="M1069" s="32">
        <v>0.1</v>
      </c>
      <c r="N1069" s="32">
        <v>0</v>
      </c>
      <c r="O1069" s="32">
        <v>0.9</v>
      </c>
      <c r="P1069" s="36">
        <v>0.875</v>
      </c>
      <c r="Q1069" s="37">
        <v>0.88749999999999996</v>
      </c>
      <c r="R1069" s="38">
        <v>907.89523299569328</v>
      </c>
      <c r="S1069" s="39">
        <v>0</v>
      </c>
      <c r="T1069" s="39">
        <v>907.89523299569328</v>
      </c>
      <c r="U1069" s="39">
        <v>805.75701928367766</v>
      </c>
      <c r="V1069" s="40">
        <v>102.13821371201556</v>
      </c>
      <c r="W1069" s="41">
        <f>IFERROR(Table1[[#This Row],[DC Capex (Inflated)]]/Table1[[#This Row],[Total capital cost Incl subsidies (Inflated)]],0)</f>
        <v>0.88749999999999984</v>
      </c>
      <c r="X1069" s="42">
        <f>IFERROR(Table1[[#This Row],[Rates Loan (Inflated)]]/Table1[[#This Row],[Total capital cost Incl subsidies (Inflated)]],0)</f>
        <v>0.11250000000000007</v>
      </c>
      <c r="Y1069" s="43">
        <f>IFERROR(Table1[[#This Row],[Subsidies (Uninflated)]]/Table1[[#This Row],[Total capital cost Incl subsidies (Inflated)]],0)</f>
        <v>0</v>
      </c>
      <c r="Z1069" s="10"/>
    </row>
    <row r="1070" spans="1:26" ht="46.5" x14ac:dyDescent="0.35">
      <c r="A1070" s="32" t="s">
        <v>2274</v>
      </c>
      <c r="B1070" s="56" t="s">
        <v>1595</v>
      </c>
      <c r="C1070" s="53" t="s">
        <v>1570</v>
      </c>
      <c r="D1070" s="65" t="s">
        <v>992</v>
      </c>
      <c r="E1070" s="65" t="s">
        <v>20</v>
      </c>
      <c r="F1070" s="60" t="s">
        <v>1192</v>
      </c>
      <c r="G1070" s="70">
        <v>1</v>
      </c>
      <c r="H1070" s="34">
        <v>2006</v>
      </c>
      <c r="I1070" s="33">
        <v>2030</v>
      </c>
      <c r="J1070" s="65">
        <v>2034</v>
      </c>
      <c r="K1070" s="35">
        <v>30</v>
      </c>
      <c r="L1070" s="32">
        <v>0</v>
      </c>
      <c r="M1070" s="32">
        <v>0.1</v>
      </c>
      <c r="N1070" s="32">
        <v>0</v>
      </c>
      <c r="O1070" s="32">
        <v>0.9</v>
      </c>
      <c r="P1070" s="36">
        <v>0.875</v>
      </c>
      <c r="Q1070" s="37">
        <v>0.88749999999999996</v>
      </c>
      <c r="R1070" s="38">
        <v>1071.4603626240037</v>
      </c>
      <c r="S1070" s="39">
        <v>0</v>
      </c>
      <c r="T1070" s="39">
        <v>1071.4603626240037</v>
      </c>
      <c r="U1070" s="39">
        <v>950.92107182880318</v>
      </c>
      <c r="V1070" s="40">
        <v>120.53929079520049</v>
      </c>
      <c r="W1070" s="41">
        <f>IFERROR(Table1[[#This Row],[DC Capex (Inflated)]]/Table1[[#This Row],[Total capital cost Incl subsidies (Inflated)]],0)</f>
        <v>0.88749999999999996</v>
      </c>
      <c r="X1070" s="42">
        <f>IFERROR(Table1[[#This Row],[Rates Loan (Inflated)]]/Table1[[#This Row],[Total capital cost Incl subsidies (Inflated)]],0)</f>
        <v>0.11250000000000007</v>
      </c>
      <c r="Y1070" s="43">
        <f>IFERROR(Table1[[#This Row],[Subsidies (Uninflated)]]/Table1[[#This Row],[Total capital cost Incl subsidies (Inflated)]],0)</f>
        <v>0</v>
      </c>
      <c r="Z1070" s="10"/>
    </row>
    <row r="1071" spans="1:26" ht="46.5" x14ac:dyDescent="0.35">
      <c r="A1071" s="32" t="s">
        <v>2314</v>
      </c>
      <c r="B1071" s="56" t="s">
        <v>1593</v>
      </c>
      <c r="C1071" s="53" t="s">
        <v>1570</v>
      </c>
      <c r="D1071" s="65" t="s">
        <v>992</v>
      </c>
      <c r="E1071" s="65" t="s">
        <v>20</v>
      </c>
      <c r="F1071" s="60" t="s">
        <v>1192</v>
      </c>
      <c r="G1071" s="70">
        <v>1</v>
      </c>
      <c r="H1071" s="34">
        <v>2006</v>
      </c>
      <c r="I1071" s="33">
        <v>2031</v>
      </c>
      <c r="J1071" s="65">
        <v>2034</v>
      </c>
      <c r="K1071" s="35">
        <v>30</v>
      </c>
      <c r="L1071" s="32">
        <v>0</v>
      </c>
      <c r="M1071" s="32">
        <v>0.1</v>
      </c>
      <c r="N1071" s="32">
        <v>0</v>
      </c>
      <c r="O1071" s="32">
        <v>0.9</v>
      </c>
      <c r="P1071" s="36">
        <v>0.875</v>
      </c>
      <c r="Q1071" s="37">
        <v>0.88749999999999996</v>
      </c>
      <c r="R1071" s="38">
        <v>372.32799429961187</v>
      </c>
      <c r="S1071" s="39">
        <v>0</v>
      </c>
      <c r="T1071" s="39">
        <v>372.32799429961187</v>
      </c>
      <c r="U1071" s="39">
        <v>330.44109494090554</v>
      </c>
      <c r="V1071" s="40">
        <v>41.88689935870633</v>
      </c>
      <c r="W1071" s="41">
        <f>IFERROR(Table1[[#This Row],[DC Capex (Inflated)]]/Table1[[#This Row],[Total capital cost Incl subsidies (Inflated)]],0)</f>
        <v>0.88750000000000007</v>
      </c>
      <c r="X1071" s="42">
        <f>IFERROR(Table1[[#This Row],[Rates Loan (Inflated)]]/Table1[[#This Row],[Total capital cost Incl subsidies (Inflated)]],0)</f>
        <v>0.11249999999999999</v>
      </c>
      <c r="Y1071" s="43">
        <f>IFERROR(Table1[[#This Row],[Subsidies (Uninflated)]]/Table1[[#This Row],[Total capital cost Incl subsidies (Inflated)]],0)</f>
        <v>0</v>
      </c>
      <c r="Z1071" s="10"/>
    </row>
    <row r="1072" spans="1:26" ht="46.5" x14ac:dyDescent="0.35">
      <c r="A1072" s="32" t="s">
        <v>2328</v>
      </c>
      <c r="B1072" s="56" t="s">
        <v>1594</v>
      </c>
      <c r="C1072" s="53" t="s">
        <v>1570</v>
      </c>
      <c r="D1072" s="65" t="s">
        <v>992</v>
      </c>
      <c r="E1072" s="65" t="s">
        <v>20</v>
      </c>
      <c r="F1072" s="60" t="s">
        <v>1192</v>
      </c>
      <c r="G1072" s="70">
        <v>1</v>
      </c>
      <c r="H1072" s="34">
        <v>2006</v>
      </c>
      <c r="I1072" s="33">
        <v>2033</v>
      </c>
      <c r="J1072" s="65">
        <v>2034</v>
      </c>
      <c r="K1072" s="35">
        <v>30</v>
      </c>
      <c r="L1072" s="32">
        <v>0</v>
      </c>
      <c r="M1072" s="32">
        <v>0.1</v>
      </c>
      <c r="N1072" s="32">
        <v>0</v>
      </c>
      <c r="O1072" s="32">
        <v>0.9</v>
      </c>
      <c r="P1072" s="36">
        <v>0.875</v>
      </c>
      <c r="Q1072" s="37">
        <v>0.88749999999999996</v>
      </c>
      <c r="R1072" s="38">
        <v>316.74920937022893</v>
      </c>
      <c r="S1072" s="39">
        <v>0</v>
      </c>
      <c r="T1072" s="39">
        <v>316.74920937022893</v>
      </c>
      <c r="U1072" s="39">
        <v>281.11492331607815</v>
      </c>
      <c r="V1072" s="40">
        <v>35.634286054150778</v>
      </c>
      <c r="W1072" s="41">
        <f>IFERROR(Table1[[#This Row],[DC Capex (Inflated)]]/Table1[[#This Row],[Total capital cost Incl subsidies (Inflated)]],0)</f>
        <v>0.88749999999999996</v>
      </c>
      <c r="X1072" s="42">
        <f>IFERROR(Table1[[#This Row],[Rates Loan (Inflated)]]/Table1[[#This Row],[Total capital cost Incl subsidies (Inflated)]],0)</f>
        <v>0.11250000000000007</v>
      </c>
      <c r="Y1072" s="43">
        <f>IFERROR(Table1[[#This Row],[Subsidies (Uninflated)]]/Table1[[#This Row],[Total capital cost Incl subsidies (Inflated)]],0)</f>
        <v>0</v>
      </c>
      <c r="Z1072" s="10"/>
    </row>
    <row r="1073" spans="1:26" ht="46.5" x14ac:dyDescent="0.35">
      <c r="A1073" s="32" t="s">
        <v>2189</v>
      </c>
      <c r="B1073" s="56" t="s">
        <v>1590</v>
      </c>
      <c r="C1073" s="53" t="s">
        <v>1573</v>
      </c>
      <c r="D1073" s="65" t="s">
        <v>992</v>
      </c>
      <c r="E1073" s="65" t="s">
        <v>20</v>
      </c>
      <c r="F1073" s="60" t="s">
        <v>1192</v>
      </c>
      <c r="G1073" s="70">
        <v>1</v>
      </c>
      <c r="H1073" s="34">
        <v>2006</v>
      </c>
      <c r="I1073" s="33">
        <v>2029</v>
      </c>
      <c r="J1073" s="65">
        <v>2034</v>
      </c>
      <c r="K1073" s="35">
        <v>30</v>
      </c>
      <c r="L1073" s="32">
        <v>0</v>
      </c>
      <c r="M1073" s="32">
        <v>0.1</v>
      </c>
      <c r="N1073" s="32">
        <v>0</v>
      </c>
      <c r="O1073" s="32">
        <v>0.9</v>
      </c>
      <c r="P1073" s="36">
        <v>0.875</v>
      </c>
      <c r="Q1073" s="37">
        <v>0.88749999999999996</v>
      </c>
      <c r="R1073" s="38">
        <v>4335.4721304385084</v>
      </c>
      <c r="S1073" s="39">
        <v>0</v>
      </c>
      <c r="T1073" s="39">
        <v>4335.4721304385084</v>
      </c>
      <c r="U1073" s="39">
        <v>3847.7315157641756</v>
      </c>
      <c r="V1073" s="40">
        <v>487.74061467433245</v>
      </c>
      <c r="W1073" s="41">
        <f>IFERROR(Table1[[#This Row],[DC Capex (Inflated)]]/Table1[[#This Row],[Total capital cost Incl subsidies (Inflated)]],0)</f>
        <v>0.88749999999999984</v>
      </c>
      <c r="X1073" s="42">
        <f>IFERROR(Table1[[#This Row],[Rates Loan (Inflated)]]/Table1[[#This Row],[Total capital cost Incl subsidies (Inflated)]],0)</f>
        <v>0.11250000000000006</v>
      </c>
      <c r="Y1073" s="43">
        <f>IFERROR(Table1[[#This Row],[Subsidies (Uninflated)]]/Table1[[#This Row],[Total capital cost Incl subsidies (Inflated)]],0)</f>
        <v>0</v>
      </c>
      <c r="Z1073" s="10"/>
    </row>
    <row r="1074" spans="1:26" ht="46.5" x14ac:dyDescent="0.35">
      <c r="A1074" s="32" t="s">
        <v>2229</v>
      </c>
      <c r="B1074" s="56" t="s">
        <v>1637</v>
      </c>
      <c r="C1074" s="53" t="s">
        <v>1570</v>
      </c>
      <c r="D1074" s="65" t="s">
        <v>992</v>
      </c>
      <c r="E1074" s="65" t="s">
        <v>20</v>
      </c>
      <c r="F1074" s="60" t="s">
        <v>1192</v>
      </c>
      <c r="G1074" s="70">
        <v>1</v>
      </c>
      <c r="H1074" s="34">
        <v>2006</v>
      </c>
      <c r="I1074" s="33">
        <v>2032</v>
      </c>
      <c r="J1074" s="65">
        <v>2034</v>
      </c>
      <c r="K1074" s="35">
        <v>30</v>
      </c>
      <c r="L1074" s="32">
        <v>0</v>
      </c>
      <c r="M1074" s="32">
        <v>0.1</v>
      </c>
      <c r="N1074" s="32">
        <v>0</v>
      </c>
      <c r="O1074" s="32">
        <v>0.9</v>
      </c>
      <c r="P1074" s="36">
        <v>0.875</v>
      </c>
      <c r="Q1074" s="37">
        <v>0.88749999999999996</v>
      </c>
      <c r="R1074" s="38">
        <v>2148.2696468997992</v>
      </c>
      <c r="S1074" s="39">
        <v>0</v>
      </c>
      <c r="T1074" s="39">
        <v>2148.2696468997992</v>
      </c>
      <c r="U1074" s="39">
        <v>1906.589311623572</v>
      </c>
      <c r="V1074" s="40">
        <v>241.68033527622745</v>
      </c>
      <c r="W1074" s="41">
        <f>IFERROR(Table1[[#This Row],[DC Capex (Inflated)]]/Table1[[#This Row],[Total capital cost Incl subsidies (Inflated)]],0)</f>
        <v>0.88750000000000007</v>
      </c>
      <c r="X1074" s="42">
        <f>IFERROR(Table1[[#This Row],[Rates Loan (Inflated)]]/Table1[[#This Row],[Total capital cost Incl subsidies (Inflated)]],0)</f>
        <v>0.11250000000000002</v>
      </c>
      <c r="Y1074" s="43">
        <f>IFERROR(Table1[[#This Row],[Subsidies (Uninflated)]]/Table1[[#This Row],[Total capital cost Incl subsidies (Inflated)]],0)</f>
        <v>0</v>
      </c>
      <c r="Z1074" s="10"/>
    </row>
    <row r="1075" spans="1:26" ht="46.5" x14ac:dyDescent="0.35">
      <c r="A1075" s="32" t="s">
        <v>2294</v>
      </c>
      <c r="B1075" s="56" t="s">
        <v>1668</v>
      </c>
      <c r="C1075" s="53" t="s">
        <v>1573</v>
      </c>
      <c r="D1075" s="65" t="s">
        <v>992</v>
      </c>
      <c r="E1075" s="65" t="s">
        <v>20</v>
      </c>
      <c r="F1075" s="60" t="s">
        <v>1192</v>
      </c>
      <c r="G1075" s="70">
        <v>1</v>
      </c>
      <c r="H1075" s="34">
        <v>2006</v>
      </c>
      <c r="I1075" s="33">
        <v>2033</v>
      </c>
      <c r="J1075" s="65">
        <v>2034</v>
      </c>
      <c r="K1075" s="35">
        <v>30</v>
      </c>
      <c r="L1075" s="32">
        <v>0</v>
      </c>
      <c r="M1075" s="32">
        <v>0.1</v>
      </c>
      <c r="N1075" s="32">
        <v>0</v>
      </c>
      <c r="O1075" s="32">
        <v>0.9</v>
      </c>
      <c r="P1075" s="36">
        <v>0.875</v>
      </c>
      <c r="Q1075" s="37">
        <v>0.88749999999999996</v>
      </c>
      <c r="R1075" s="38">
        <v>167.99693201841546</v>
      </c>
      <c r="S1075" s="39">
        <v>0</v>
      </c>
      <c r="T1075" s="39">
        <v>167.99693201841546</v>
      </c>
      <c r="U1075" s="39">
        <v>149.0972771663437</v>
      </c>
      <c r="V1075" s="40">
        <v>18.899654852071748</v>
      </c>
      <c r="W1075" s="41">
        <f>IFERROR(Table1[[#This Row],[DC Capex (Inflated)]]/Table1[[#This Row],[Total capital cost Incl subsidies (Inflated)]],0)</f>
        <v>0.88749999999999984</v>
      </c>
      <c r="X1075" s="42">
        <f>IFERROR(Table1[[#This Row],[Rates Loan (Inflated)]]/Table1[[#This Row],[Total capital cost Incl subsidies (Inflated)]],0)</f>
        <v>0.11250000000000004</v>
      </c>
      <c r="Y1075" s="43">
        <f>IFERROR(Table1[[#This Row],[Subsidies (Uninflated)]]/Table1[[#This Row],[Total capital cost Incl subsidies (Inflated)]],0)</f>
        <v>0</v>
      </c>
      <c r="Z1075" s="10"/>
    </row>
    <row r="1076" spans="1:26" ht="46.5" x14ac:dyDescent="0.35">
      <c r="A1076" s="32" t="s">
        <v>2209</v>
      </c>
      <c r="B1076" s="56" t="s">
        <v>1666</v>
      </c>
      <c r="C1076" s="53" t="s">
        <v>1573</v>
      </c>
      <c r="D1076" s="65" t="s">
        <v>992</v>
      </c>
      <c r="E1076" s="65" t="s">
        <v>20</v>
      </c>
      <c r="F1076" s="60" t="s">
        <v>1192</v>
      </c>
      <c r="G1076" s="70">
        <v>1</v>
      </c>
      <c r="H1076" s="34">
        <v>2006</v>
      </c>
      <c r="I1076" s="33">
        <v>2033</v>
      </c>
      <c r="J1076" s="65">
        <v>2034</v>
      </c>
      <c r="K1076" s="35">
        <v>30</v>
      </c>
      <c r="L1076" s="32">
        <v>0</v>
      </c>
      <c r="M1076" s="32">
        <v>0.1</v>
      </c>
      <c r="N1076" s="32">
        <v>0</v>
      </c>
      <c r="O1076" s="32">
        <v>0.9</v>
      </c>
      <c r="P1076" s="36">
        <v>0.875</v>
      </c>
      <c r="Q1076" s="37">
        <v>0.88749999999999996</v>
      </c>
      <c r="R1076" s="38">
        <v>475.84720076322947</v>
      </c>
      <c r="S1076" s="39">
        <v>0</v>
      </c>
      <c r="T1076" s="39">
        <v>475.84720076322947</v>
      </c>
      <c r="U1076" s="39">
        <v>422.31439067736613</v>
      </c>
      <c r="V1076" s="40">
        <v>53.532810085863318</v>
      </c>
      <c r="W1076" s="41">
        <f>IFERROR(Table1[[#This Row],[DC Capex (Inflated)]]/Table1[[#This Row],[Total capital cost Incl subsidies (Inflated)]],0)</f>
        <v>0.88749999999999996</v>
      </c>
      <c r="X1076" s="42">
        <f>IFERROR(Table1[[#This Row],[Rates Loan (Inflated)]]/Table1[[#This Row],[Total capital cost Incl subsidies (Inflated)]],0)</f>
        <v>0.1125</v>
      </c>
      <c r="Y1076" s="43">
        <f>IFERROR(Table1[[#This Row],[Subsidies (Uninflated)]]/Table1[[#This Row],[Total capital cost Incl subsidies (Inflated)]],0)</f>
        <v>0</v>
      </c>
      <c r="Z1076" s="10"/>
    </row>
    <row r="1077" spans="1:26" ht="23.25" x14ac:dyDescent="0.35">
      <c r="A1077" s="32" t="s">
        <v>2477</v>
      </c>
      <c r="B1077" s="56" t="s">
        <v>1940</v>
      </c>
      <c r="C1077" s="53" t="s">
        <v>1573</v>
      </c>
      <c r="D1077" s="65" t="s">
        <v>992</v>
      </c>
      <c r="E1077" s="65" t="s">
        <v>20</v>
      </c>
      <c r="F1077" s="60" t="s">
        <v>1192</v>
      </c>
      <c r="G1077" s="70">
        <v>1</v>
      </c>
      <c r="H1077" s="34">
        <v>2006</v>
      </c>
      <c r="I1077" s="33">
        <v>2025</v>
      </c>
      <c r="J1077" s="65">
        <v>2034</v>
      </c>
      <c r="K1077" s="35">
        <v>30</v>
      </c>
      <c r="L1077" s="32">
        <v>0</v>
      </c>
      <c r="M1077" s="32">
        <v>0.1</v>
      </c>
      <c r="N1077" s="32">
        <v>0</v>
      </c>
      <c r="O1077" s="32">
        <v>0.9</v>
      </c>
      <c r="P1077" s="36">
        <v>0.875</v>
      </c>
      <c r="Q1077" s="37">
        <v>0.88749999999999996</v>
      </c>
      <c r="R1077" s="38">
        <v>1631.7709368307201</v>
      </c>
      <c r="S1077" s="39">
        <v>0</v>
      </c>
      <c r="T1077" s="39">
        <v>1631.7709368307201</v>
      </c>
      <c r="U1077" s="39">
        <v>1448.1967064372639</v>
      </c>
      <c r="V1077" s="40">
        <v>183.57423039345605</v>
      </c>
      <c r="W1077" s="41">
        <f>IFERROR(Table1[[#This Row],[DC Capex (Inflated)]]/Table1[[#This Row],[Total capital cost Incl subsidies (Inflated)]],0)</f>
        <v>0.88749999999999984</v>
      </c>
      <c r="X1077" s="42">
        <f>IFERROR(Table1[[#This Row],[Rates Loan (Inflated)]]/Table1[[#This Row],[Total capital cost Incl subsidies (Inflated)]],0)</f>
        <v>0.11250000000000003</v>
      </c>
      <c r="Y1077" s="43">
        <f>IFERROR(Table1[[#This Row],[Subsidies (Uninflated)]]/Table1[[#This Row],[Total capital cost Incl subsidies (Inflated)]],0)</f>
        <v>0</v>
      </c>
      <c r="Z1077" s="10"/>
    </row>
    <row r="1078" spans="1:26" ht="46.5" x14ac:dyDescent="0.35">
      <c r="A1078" s="32" t="s">
        <v>2479</v>
      </c>
      <c r="B1078" s="56" t="s">
        <v>2480</v>
      </c>
      <c r="C1078" s="53" t="s">
        <v>1570</v>
      </c>
      <c r="D1078" s="65" t="s">
        <v>992</v>
      </c>
      <c r="E1078" s="65" t="s">
        <v>20</v>
      </c>
      <c r="F1078" s="60" t="s">
        <v>1192</v>
      </c>
      <c r="G1078" s="70">
        <v>1</v>
      </c>
      <c r="H1078" s="34">
        <v>2006</v>
      </c>
      <c r="I1078" s="33">
        <v>2027</v>
      </c>
      <c r="J1078" s="65">
        <v>2034</v>
      </c>
      <c r="K1078" s="35">
        <v>30</v>
      </c>
      <c r="L1078" s="32">
        <v>0</v>
      </c>
      <c r="M1078" s="32">
        <v>0.1</v>
      </c>
      <c r="N1078" s="32">
        <v>0</v>
      </c>
      <c r="O1078" s="32">
        <v>0.9</v>
      </c>
      <c r="P1078" s="36">
        <v>0.875</v>
      </c>
      <c r="Q1078" s="37">
        <v>0.88749999999999996</v>
      </c>
      <c r="R1078" s="38">
        <v>393.88986</v>
      </c>
      <c r="S1078" s="39">
        <v>0</v>
      </c>
      <c r="T1078" s="39">
        <v>393.88986</v>
      </c>
      <c r="U1078" s="39">
        <v>349.57725074999996</v>
      </c>
      <c r="V1078" s="40">
        <v>44.312609250000037</v>
      </c>
      <c r="W1078" s="41">
        <f>IFERROR(Table1[[#This Row],[DC Capex (Inflated)]]/Table1[[#This Row],[Total capital cost Incl subsidies (Inflated)]],0)</f>
        <v>0.88749999999999996</v>
      </c>
      <c r="X1078" s="42">
        <f>IFERROR(Table1[[#This Row],[Rates Loan (Inflated)]]/Table1[[#This Row],[Total capital cost Incl subsidies (Inflated)]],0)</f>
        <v>0.1125000000000001</v>
      </c>
      <c r="Y1078" s="43">
        <f>IFERROR(Table1[[#This Row],[Subsidies (Uninflated)]]/Table1[[#This Row],[Total capital cost Incl subsidies (Inflated)]],0)</f>
        <v>0</v>
      </c>
      <c r="Z1078" s="10"/>
    </row>
    <row r="1079" spans="1:26" ht="46.5" x14ac:dyDescent="0.35">
      <c r="A1079" s="32" t="s">
        <v>2481</v>
      </c>
      <c r="B1079" s="56" t="s">
        <v>2482</v>
      </c>
      <c r="C1079" s="53" t="s">
        <v>1570</v>
      </c>
      <c r="D1079" s="65" t="s">
        <v>992</v>
      </c>
      <c r="E1079" s="65" t="s">
        <v>20</v>
      </c>
      <c r="F1079" s="60" t="s">
        <v>1192</v>
      </c>
      <c r="G1079" s="70">
        <v>1</v>
      </c>
      <c r="H1079" s="34">
        <v>2006</v>
      </c>
      <c r="I1079" s="33">
        <v>2027</v>
      </c>
      <c r="J1079" s="65">
        <v>2034</v>
      </c>
      <c r="K1079" s="35">
        <v>30</v>
      </c>
      <c r="L1079" s="32">
        <v>0</v>
      </c>
      <c r="M1079" s="32">
        <v>0.1</v>
      </c>
      <c r="N1079" s="32">
        <v>0</v>
      </c>
      <c r="O1079" s="32">
        <v>0.9</v>
      </c>
      <c r="P1079" s="36">
        <v>0.875</v>
      </c>
      <c r="Q1079" s="37">
        <v>0.88749999999999996</v>
      </c>
      <c r="R1079" s="38">
        <v>80.761589999999998</v>
      </c>
      <c r="S1079" s="39">
        <v>0</v>
      </c>
      <c r="T1079" s="39">
        <v>80.761589999999998</v>
      </c>
      <c r="U1079" s="39">
        <v>71.675911124999999</v>
      </c>
      <c r="V1079" s="40">
        <v>9.0856788749999993</v>
      </c>
      <c r="W1079" s="41">
        <f>IFERROR(Table1[[#This Row],[DC Capex (Inflated)]]/Table1[[#This Row],[Total capital cost Incl subsidies (Inflated)]],0)</f>
        <v>0.88749999999999996</v>
      </c>
      <c r="X1079" s="42">
        <f>IFERROR(Table1[[#This Row],[Rates Loan (Inflated)]]/Table1[[#This Row],[Total capital cost Incl subsidies (Inflated)]],0)</f>
        <v>0.11249999999999999</v>
      </c>
      <c r="Y1079" s="43">
        <f>IFERROR(Table1[[#This Row],[Subsidies (Uninflated)]]/Table1[[#This Row],[Total capital cost Incl subsidies (Inflated)]],0)</f>
        <v>0</v>
      </c>
      <c r="Z1079" s="10"/>
    </row>
    <row r="1080" spans="1:26" ht="46.5" x14ac:dyDescent="0.35">
      <c r="A1080" s="32" t="s">
        <v>2483</v>
      </c>
      <c r="B1080" s="56" t="s">
        <v>2484</v>
      </c>
      <c r="C1080" s="53" t="s">
        <v>1573</v>
      </c>
      <c r="D1080" s="65" t="s">
        <v>992</v>
      </c>
      <c r="E1080" s="65" t="s">
        <v>20</v>
      </c>
      <c r="F1080" s="60" t="s">
        <v>1192</v>
      </c>
      <c r="G1080" s="70">
        <v>1</v>
      </c>
      <c r="H1080" s="34">
        <v>2006</v>
      </c>
      <c r="I1080" s="33">
        <v>2025</v>
      </c>
      <c r="J1080" s="65">
        <v>2034</v>
      </c>
      <c r="K1080" s="35">
        <v>30</v>
      </c>
      <c r="L1080" s="32">
        <v>0</v>
      </c>
      <c r="M1080" s="32">
        <v>0.1</v>
      </c>
      <c r="N1080" s="32">
        <v>0</v>
      </c>
      <c r="O1080" s="32">
        <v>0.9</v>
      </c>
      <c r="P1080" s="36">
        <v>0.875</v>
      </c>
      <c r="Q1080" s="37">
        <v>0.88749999999999996</v>
      </c>
      <c r="R1080" s="38">
        <v>39.375</v>
      </c>
      <c r="S1080" s="39">
        <v>0</v>
      </c>
      <c r="T1080" s="39">
        <v>39.375</v>
      </c>
      <c r="U1080" s="39">
        <v>34.9453125</v>
      </c>
      <c r="V1080" s="40">
        <v>4.4296875</v>
      </c>
      <c r="W1080" s="41">
        <f>IFERROR(Table1[[#This Row],[DC Capex (Inflated)]]/Table1[[#This Row],[Total capital cost Incl subsidies (Inflated)]],0)</f>
        <v>0.88749999999999996</v>
      </c>
      <c r="X1080" s="42">
        <f>IFERROR(Table1[[#This Row],[Rates Loan (Inflated)]]/Table1[[#This Row],[Total capital cost Incl subsidies (Inflated)]],0)</f>
        <v>0.1125</v>
      </c>
      <c r="Y1080" s="43">
        <f>IFERROR(Table1[[#This Row],[Subsidies (Uninflated)]]/Table1[[#This Row],[Total capital cost Incl subsidies (Inflated)]],0)</f>
        <v>0</v>
      </c>
      <c r="Z1080" s="10"/>
    </row>
    <row r="1081" spans="1:26" ht="46.5" x14ac:dyDescent="0.35">
      <c r="A1081" s="32" t="s">
        <v>2485</v>
      </c>
      <c r="B1081" s="56" t="s">
        <v>2486</v>
      </c>
      <c r="C1081" s="53" t="s">
        <v>1570</v>
      </c>
      <c r="D1081" s="65" t="s">
        <v>992</v>
      </c>
      <c r="E1081" s="65" t="s">
        <v>20</v>
      </c>
      <c r="F1081" s="60" t="s">
        <v>1192</v>
      </c>
      <c r="G1081" s="70">
        <v>1</v>
      </c>
      <c r="H1081" s="34">
        <v>2006</v>
      </c>
      <c r="I1081" s="33">
        <v>2025</v>
      </c>
      <c r="J1081" s="65">
        <v>2034</v>
      </c>
      <c r="K1081" s="35">
        <v>30</v>
      </c>
      <c r="L1081" s="32">
        <v>0</v>
      </c>
      <c r="M1081" s="32">
        <v>0.1</v>
      </c>
      <c r="N1081" s="32">
        <v>0</v>
      </c>
      <c r="O1081" s="32">
        <v>0.9</v>
      </c>
      <c r="P1081" s="36">
        <v>0.875</v>
      </c>
      <c r="Q1081" s="37">
        <v>0.88749999999999996</v>
      </c>
      <c r="R1081" s="38">
        <v>48.5625</v>
      </c>
      <c r="S1081" s="39">
        <v>0</v>
      </c>
      <c r="T1081" s="39">
        <v>48.5625</v>
      </c>
      <c r="U1081" s="39">
        <v>43.099218749999999</v>
      </c>
      <c r="V1081" s="40">
        <v>5.4632812500000014</v>
      </c>
      <c r="W1081" s="41">
        <f>IFERROR(Table1[[#This Row],[DC Capex (Inflated)]]/Table1[[#This Row],[Total capital cost Incl subsidies (Inflated)]],0)</f>
        <v>0.88749999999999996</v>
      </c>
      <c r="X1081" s="42">
        <f>IFERROR(Table1[[#This Row],[Rates Loan (Inflated)]]/Table1[[#This Row],[Total capital cost Incl subsidies (Inflated)]],0)</f>
        <v>0.11250000000000003</v>
      </c>
      <c r="Y1081" s="43">
        <f>IFERROR(Table1[[#This Row],[Subsidies (Uninflated)]]/Table1[[#This Row],[Total capital cost Incl subsidies (Inflated)]],0)</f>
        <v>0</v>
      </c>
      <c r="Z1081" s="10"/>
    </row>
    <row r="1082" spans="1:26" ht="46.5" x14ac:dyDescent="0.35">
      <c r="A1082" s="32" t="s">
        <v>2487</v>
      </c>
      <c r="B1082" s="56" t="s">
        <v>2488</v>
      </c>
      <c r="C1082" s="53" t="s">
        <v>1570</v>
      </c>
      <c r="D1082" s="65" t="s">
        <v>992</v>
      </c>
      <c r="E1082" s="65" t="s">
        <v>20</v>
      </c>
      <c r="F1082" s="60" t="s">
        <v>1192</v>
      </c>
      <c r="G1082" s="70">
        <v>1</v>
      </c>
      <c r="H1082" s="34">
        <v>2006</v>
      </c>
      <c r="I1082" s="33">
        <v>2025</v>
      </c>
      <c r="J1082" s="65">
        <v>2034</v>
      </c>
      <c r="K1082" s="35">
        <v>30</v>
      </c>
      <c r="L1082" s="32">
        <v>0</v>
      </c>
      <c r="M1082" s="32">
        <v>0.1</v>
      </c>
      <c r="N1082" s="32">
        <v>0</v>
      </c>
      <c r="O1082" s="32">
        <v>0.9</v>
      </c>
      <c r="P1082" s="36">
        <v>0.875</v>
      </c>
      <c r="Q1082" s="37">
        <v>0.88749999999999996</v>
      </c>
      <c r="R1082" s="38">
        <v>864.654</v>
      </c>
      <c r="S1082" s="39">
        <v>0</v>
      </c>
      <c r="T1082" s="39">
        <v>864.654</v>
      </c>
      <c r="U1082" s="39">
        <v>767.38042499999995</v>
      </c>
      <c r="V1082" s="40">
        <v>97.273575000000093</v>
      </c>
      <c r="W1082" s="41">
        <f>IFERROR(Table1[[#This Row],[DC Capex (Inflated)]]/Table1[[#This Row],[Total capital cost Incl subsidies (Inflated)]],0)</f>
        <v>0.88749999999999996</v>
      </c>
      <c r="X1082" s="42">
        <f>IFERROR(Table1[[#This Row],[Rates Loan (Inflated)]]/Table1[[#This Row],[Total capital cost Incl subsidies (Inflated)]],0)</f>
        <v>0.11250000000000011</v>
      </c>
      <c r="Y1082" s="43">
        <f>IFERROR(Table1[[#This Row],[Subsidies (Uninflated)]]/Table1[[#This Row],[Total capital cost Incl subsidies (Inflated)]],0)</f>
        <v>0</v>
      </c>
      <c r="Z1082" s="10"/>
    </row>
    <row r="1083" spans="1:26" ht="46.5" x14ac:dyDescent="0.35">
      <c r="A1083" s="32" t="s">
        <v>2489</v>
      </c>
      <c r="B1083" s="56" t="s">
        <v>2490</v>
      </c>
      <c r="C1083" s="53" t="s">
        <v>1570</v>
      </c>
      <c r="D1083" s="65" t="s">
        <v>992</v>
      </c>
      <c r="E1083" s="65" t="s">
        <v>20</v>
      </c>
      <c r="F1083" s="60" t="s">
        <v>1192</v>
      </c>
      <c r="G1083" s="70">
        <v>1</v>
      </c>
      <c r="H1083" s="34">
        <v>2006</v>
      </c>
      <c r="I1083" s="33">
        <v>2025</v>
      </c>
      <c r="J1083" s="65">
        <v>2034</v>
      </c>
      <c r="K1083" s="35">
        <v>30</v>
      </c>
      <c r="L1083" s="32">
        <v>0</v>
      </c>
      <c r="M1083" s="32">
        <v>0.1</v>
      </c>
      <c r="N1083" s="32">
        <v>0</v>
      </c>
      <c r="O1083" s="32">
        <v>0.9</v>
      </c>
      <c r="P1083" s="36">
        <v>0.875</v>
      </c>
      <c r="Q1083" s="37">
        <v>0.88749999999999996</v>
      </c>
      <c r="R1083" s="38">
        <v>30.450000000000003</v>
      </c>
      <c r="S1083" s="39">
        <v>0</v>
      </c>
      <c r="T1083" s="39">
        <v>30.450000000000003</v>
      </c>
      <c r="U1083" s="39">
        <v>27.024375000000003</v>
      </c>
      <c r="V1083" s="40">
        <v>3.4256250000000001</v>
      </c>
      <c r="W1083" s="41">
        <f>IFERROR(Table1[[#This Row],[DC Capex (Inflated)]]/Table1[[#This Row],[Total capital cost Incl subsidies (Inflated)]],0)</f>
        <v>0.88749999999999996</v>
      </c>
      <c r="X1083" s="42">
        <f>IFERROR(Table1[[#This Row],[Rates Loan (Inflated)]]/Table1[[#This Row],[Total capital cost Incl subsidies (Inflated)]],0)</f>
        <v>0.11249999999999999</v>
      </c>
      <c r="Y1083" s="43">
        <f>IFERROR(Table1[[#This Row],[Subsidies (Uninflated)]]/Table1[[#This Row],[Total capital cost Incl subsidies (Inflated)]],0)</f>
        <v>0</v>
      </c>
      <c r="Z1083" s="10"/>
    </row>
    <row r="1084" spans="1:26" ht="46.5" x14ac:dyDescent="0.35">
      <c r="A1084" s="32" t="s">
        <v>2491</v>
      </c>
      <c r="B1084" s="56" t="s">
        <v>2492</v>
      </c>
      <c r="C1084" s="53" t="s">
        <v>1573</v>
      </c>
      <c r="D1084" s="65" t="s">
        <v>992</v>
      </c>
      <c r="E1084" s="65" t="s">
        <v>20</v>
      </c>
      <c r="F1084" s="60" t="s">
        <v>1192</v>
      </c>
      <c r="G1084" s="70">
        <v>1</v>
      </c>
      <c r="H1084" s="34">
        <v>2006</v>
      </c>
      <c r="I1084" s="33">
        <v>2025</v>
      </c>
      <c r="J1084" s="65">
        <v>2034</v>
      </c>
      <c r="K1084" s="35">
        <v>30</v>
      </c>
      <c r="L1084" s="32">
        <v>0</v>
      </c>
      <c r="M1084" s="32">
        <v>0.1</v>
      </c>
      <c r="N1084" s="32">
        <v>0</v>
      </c>
      <c r="O1084" s="32">
        <v>0.9</v>
      </c>
      <c r="P1084" s="36">
        <v>0.875</v>
      </c>
      <c r="Q1084" s="37">
        <v>0.88749999999999996</v>
      </c>
      <c r="R1084" s="38">
        <v>315.19437600000003</v>
      </c>
      <c r="S1084" s="39">
        <v>0</v>
      </c>
      <c r="T1084" s="39">
        <v>315.19437600000003</v>
      </c>
      <c r="U1084" s="39">
        <v>279.73500869999998</v>
      </c>
      <c r="V1084" s="40">
        <v>35.459367300000018</v>
      </c>
      <c r="W1084" s="41">
        <f>IFERROR(Table1[[#This Row],[DC Capex (Inflated)]]/Table1[[#This Row],[Total capital cost Incl subsidies (Inflated)]],0)</f>
        <v>0.88749999999999984</v>
      </c>
      <c r="X1084" s="42">
        <f>IFERROR(Table1[[#This Row],[Rates Loan (Inflated)]]/Table1[[#This Row],[Total capital cost Incl subsidies (Inflated)]],0)</f>
        <v>0.11250000000000004</v>
      </c>
      <c r="Y1084" s="43">
        <f>IFERROR(Table1[[#This Row],[Subsidies (Uninflated)]]/Table1[[#This Row],[Total capital cost Incl subsidies (Inflated)]],0)</f>
        <v>0</v>
      </c>
      <c r="Z1084" s="10"/>
    </row>
    <row r="1085" spans="1:26" ht="46.5" x14ac:dyDescent="0.35">
      <c r="A1085" s="32" t="s">
        <v>2493</v>
      </c>
      <c r="B1085" s="56" t="s">
        <v>2494</v>
      </c>
      <c r="C1085" s="53" t="s">
        <v>1570</v>
      </c>
      <c r="D1085" s="65" t="s">
        <v>992</v>
      </c>
      <c r="E1085" s="65" t="s">
        <v>20</v>
      </c>
      <c r="F1085" s="60" t="s">
        <v>1192</v>
      </c>
      <c r="G1085" s="70">
        <v>1</v>
      </c>
      <c r="H1085" s="34">
        <v>2006</v>
      </c>
      <c r="I1085" s="33">
        <v>2025</v>
      </c>
      <c r="J1085" s="65">
        <v>2034</v>
      </c>
      <c r="K1085" s="35">
        <v>30</v>
      </c>
      <c r="L1085" s="32">
        <v>0</v>
      </c>
      <c r="M1085" s="32">
        <v>0.1</v>
      </c>
      <c r="N1085" s="32">
        <v>0</v>
      </c>
      <c r="O1085" s="32">
        <v>0.9</v>
      </c>
      <c r="P1085" s="36">
        <v>0.875</v>
      </c>
      <c r="Q1085" s="37">
        <v>0.88749999999999996</v>
      </c>
      <c r="R1085" s="38">
        <v>294</v>
      </c>
      <c r="S1085" s="39">
        <v>0</v>
      </c>
      <c r="T1085" s="39">
        <v>294</v>
      </c>
      <c r="U1085" s="39">
        <v>260.92500000000001</v>
      </c>
      <c r="V1085" s="40">
        <v>33.074999999999989</v>
      </c>
      <c r="W1085" s="41">
        <f>IFERROR(Table1[[#This Row],[DC Capex (Inflated)]]/Table1[[#This Row],[Total capital cost Incl subsidies (Inflated)]],0)</f>
        <v>0.88750000000000007</v>
      </c>
      <c r="X1085" s="42">
        <f>IFERROR(Table1[[#This Row],[Rates Loan (Inflated)]]/Table1[[#This Row],[Total capital cost Incl subsidies (Inflated)]],0)</f>
        <v>0.11249999999999996</v>
      </c>
      <c r="Y1085" s="43">
        <f>IFERROR(Table1[[#This Row],[Subsidies (Uninflated)]]/Table1[[#This Row],[Total capital cost Incl subsidies (Inflated)]],0)</f>
        <v>0</v>
      </c>
      <c r="Z1085" s="10"/>
    </row>
    <row r="1086" spans="1:26" ht="46.5" x14ac:dyDescent="0.35">
      <c r="A1086" s="32" t="s">
        <v>2495</v>
      </c>
      <c r="B1086" s="56" t="s">
        <v>2496</v>
      </c>
      <c r="C1086" s="53" t="s">
        <v>1573</v>
      </c>
      <c r="D1086" s="65" t="s">
        <v>992</v>
      </c>
      <c r="E1086" s="65" t="s">
        <v>20</v>
      </c>
      <c r="F1086" s="60" t="s">
        <v>1192</v>
      </c>
      <c r="G1086" s="70">
        <v>1</v>
      </c>
      <c r="H1086" s="34">
        <v>2006</v>
      </c>
      <c r="I1086" s="33">
        <v>2025</v>
      </c>
      <c r="J1086" s="65">
        <v>2034</v>
      </c>
      <c r="K1086" s="35">
        <v>30</v>
      </c>
      <c r="L1086" s="32">
        <v>0</v>
      </c>
      <c r="M1086" s="32">
        <v>0.1</v>
      </c>
      <c r="N1086" s="32">
        <v>0</v>
      </c>
      <c r="O1086" s="32">
        <v>0.9</v>
      </c>
      <c r="P1086" s="36">
        <v>0.875</v>
      </c>
      <c r="Q1086" s="37">
        <v>0.88749999999999996</v>
      </c>
      <c r="R1086" s="38">
        <v>1303.4938560000001</v>
      </c>
      <c r="S1086" s="39">
        <v>0</v>
      </c>
      <c r="T1086" s="39">
        <v>1303.4938560000001</v>
      </c>
      <c r="U1086" s="39">
        <v>1156.8507972</v>
      </c>
      <c r="V1086" s="40">
        <v>146.64305880000012</v>
      </c>
      <c r="W1086" s="41">
        <f>IFERROR(Table1[[#This Row],[DC Capex (Inflated)]]/Table1[[#This Row],[Total capital cost Incl subsidies (Inflated)]],0)</f>
        <v>0.88749999999999996</v>
      </c>
      <c r="X1086" s="42">
        <f>IFERROR(Table1[[#This Row],[Rates Loan (Inflated)]]/Table1[[#This Row],[Total capital cost Incl subsidies (Inflated)]],0)</f>
        <v>0.11250000000000009</v>
      </c>
      <c r="Y1086" s="43">
        <f>IFERROR(Table1[[#This Row],[Subsidies (Uninflated)]]/Table1[[#This Row],[Total capital cost Incl subsidies (Inflated)]],0)</f>
        <v>0</v>
      </c>
      <c r="Z1086" s="10"/>
    </row>
    <row r="1087" spans="1:26" ht="46.5" x14ac:dyDescent="0.35">
      <c r="A1087" s="32" t="s">
        <v>2497</v>
      </c>
      <c r="B1087" s="56" t="s">
        <v>2498</v>
      </c>
      <c r="C1087" s="53" t="s">
        <v>1573</v>
      </c>
      <c r="D1087" s="65" t="s">
        <v>992</v>
      </c>
      <c r="E1087" s="65" t="s">
        <v>20</v>
      </c>
      <c r="F1087" s="60" t="s">
        <v>1192</v>
      </c>
      <c r="G1087" s="70">
        <v>1</v>
      </c>
      <c r="H1087" s="34">
        <v>2006</v>
      </c>
      <c r="I1087" s="33">
        <v>2025</v>
      </c>
      <c r="J1087" s="65">
        <v>2034</v>
      </c>
      <c r="K1087" s="35">
        <v>30</v>
      </c>
      <c r="L1087" s="32">
        <v>0</v>
      </c>
      <c r="M1087" s="32">
        <v>0.1</v>
      </c>
      <c r="N1087" s="32">
        <v>0</v>
      </c>
      <c r="O1087" s="32">
        <v>0.9</v>
      </c>
      <c r="P1087" s="36">
        <v>0.875</v>
      </c>
      <c r="Q1087" s="37">
        <v>0.88749999999999996</v>
      </c>
      <c r="R1087" s="38">
        <v>35.700000000000003</v>
      </c>
      <c r="S1087" s="39">
        <v>0</v>
      </c>
      <c r="T1087" s="39">
        <v>35.700000000000003</v>
      </c>
      <c r="U1087" s="39">
        <v>31.68375</v>
      </c>
      <c r="V1087" s="40">
        <v>4.016250000000003</v>
      </c>
      <c r="W1087" s="41">
        <f>IFERROR(Table1[[#This Row],[DC Capex (Inflated)]]/Table1[[#This Row],[Total capital cost Incl subsidies (Inflated)]],0)</f>
        <v>0.88749999999999996</v>
      </c>
      <c r="X1087" s="42">
        <f>IFERROR(Table1[[#This Row],[Rates Loan (Inflated)]]/Table1[[#This Row],[Total capital cost Incl subsidies (Inflated)]],0)</f>
        <v>0.11250000000000007</v>
      </c>
      <c r="Y1087" s="43">
        <f>IFERROR(Table1[[#This Row],[Subsidies (Uninflated)]]/Table1[[#This Row],[Total capital cost Incl subsidies (Inflated)]],0)</f>
        <v>0</v>
      </c>
      <c r="Z1087" s="10"/>
    </row>
    <row r="1088" spans="1:26" ht="46.5" x14ac:dyDescent="0.35">
      <c r="A1088" s="32" t="s">
        <v>2499</v>
      </c>
      <c r="B1088" s="56" t="s">
        <v>2500</v>
      </c>
      <c r="C1088" s="53" t="s">
        <v>1573</v>
      </c>
      <c r="D1088" s="65" t="s">
        <v>992</v>
      </c>
      <c r="E1088" s="65" t="s">
        <v>20</v>
      </c>
      <c r="F1088" s="60" t="s">
        <v>1192</v>
      </c>
      <c r="G1088" s="70">
        <v>1</v>
      </c>
      <c r="H1088" s="34">
        <v>2006</v>
      </c>
      <c r="I1088" s="33">
        <v>2030</v>
      </c>
      <c r="J1088" s="65">
        <v>2034</v>
      </c>
      <c r="K1088" s="35">
        <v>30</v>
      </c>
      <c r="L1088" s="32">
        <v>0</v>
      </c>
      <c r="M1088" s="32">
        <v>0.1</v>
      </c>
      <c r="N1088" s="32">
        <v>0</v>
      </c>
      <c r="O1088" s="32">
        <v>0.9</v>
      </c>
      <c r="P1088" s="36">
        <v>0.875</v>
      </c>
      <c r="Q1088" s="37">
        <v>0.88749999999999996</v>
      </c>
      <c r="R1088" s="38">
        <v>318.75721113600008</v>
      </c>
      <c r="S1088" s="39">
        <v>0</v>
      </c>
      <c r="T1088" s="39">
        <v>318.75721113600008</v>
      </c>
      <c r="U1088" s="39">
        <v>282.89702488320006</v>
      </c>
      <c r="V1088" s="40">
        <v>35.86018625280002</v>
      </c>
      <c r="W1088" s="41">
        <f>IFERROR(Table1[[#This Row],[DC Capex (Inflated)]]/Table1[[#This Row],[Total capital cost Incl subsidies (Inflated)]],0)</f>
        <v>0.88749999999999996</v>
      </c>
      <c r="X1088" s="42">
        <f>IFERROR(Table1[[#This Row],[Rates Loan (Inflated)]]/Table1[[#This Row],[Total capital cost Incl subsidies (Inflated)]],0)</f>
        <v>0.11250000000000003</v>
      </c>
      <c r="Y1088" s="43">
        <f>IFERROR(Table1[[#This Row],[Subsidies (Uninflated)]]/Table1[[#This Row],[Total capital cost Incl subsidies (Inflated)]],0)</f>
        <v>0</v>
      </c>
      <c r="Z1088" s="10"/>
    </row>
    <row r="1089" spans="1:26" ht="46.5" x14ac:dyDescent="0.35">
      <c r="A1089" s="32" t="s">
        <v>1622</v>
      </c>
      <c r="B1089" s="56" t="s">
        <v>2575</v>
      </c>
      <c r="C1089" s="53"/>
      <c r="D1089" s="65" t="s">
        <v>992</v>
      </c>
      <c r="E1089" s="65" t="s">
        <v>20</v>
      </c>
      <c r="F1089" s="60" t="s">
        <v>1192</v>
      </c>
      <c r="G1089" s="70">
        <v>1</v>
      </c>
      <c r="H1089" s="34">
        <v>2006</v>
      </c>
      <c r="I1089" s="33">
        <v>2020</v>
      </c>
      <c r="J1089" s="65">
        <v>2031</v>
      </c>
      <c r="K1089" s="35">
        <v>30</v>
      </c>
      <c r="L1089" s="32">
        <v>0</v>
      </c>
      <c r="M1089" s="32">
        <v>0.1</v>
      </c>
      <c r="N1089" s="32">
        <v>0</v>
      </c>
      <c r="O1089" s="32">
        <v>0.9</v>
      </c>
      <c r="P1089" s="36">
        <v>0.88</v>
      </c>
      <c r="Q1089" s="37">
        <v>0.89</v>
      </c>
      <c r="R1089" s="38">
        <v>182.33457000000001</v>
      </c>
      <c r="S1089" s="39">
        <v>0</v>
      </c>
      <c r="T1089" s="39">
        <v>182.33457000000001</v>
      </c>
      <c r="U1089" s="39">
        <v>162.27776730000002</v>
      </c>
      <c r="V1089" s="40">
        <v>20.056802699999992</v>
      </c>
      <c r="W1089" s="41">
        <f>IFERROR(Table1[[#This Row],[DC Capex (Inflated)]]/Table1[[#This Row],[Total capital cost Incl subsidies (Inflated)]],0)</f>
        <v>0.89</v>
      </c>
      <c r="X1089" s="42">
        <f>IFERROR(Table1[[#This Row],[Rates Loan (Inflated)]]/Table1[[#This Row],[Total capital cost Incl subsidies (Inflated)]],0)</f>
        <v>0.10999999999999995</v>
      </c>
      <c r="Y1089" s="43">
        <f>IFERROR(Table1[[#This Row],[Subsidies (Uninflated)]]/Table1[[#This Row],[Total capital cost Incl subsidies (Inflated)]],0)</f>
        <v>0</v>
      </c>
      <c r="Z1089" s="10"/>
    </row>
    <row r="1090" spans="1:26" ht="23.25" x14ac:dyDescent="0.35">
      <c r="A1090" s="32" t="s">
        <v>1667</v>
      </c>
      <c r="B1090" s="56" t="s">
        <v>2576</v>
      </c>
      <c r="C1090" s="53"/>
      <c r="D1090" s="65" t="s">
        <v>992</v>
      </c>
      <c r="E1090" s="65" t="s">
        <v>20</v>
      </c>
      <c r="F1090" s="60" t="s">
        <v>1192</v>
      </c>
      <c r="G1090" s="70">
        <v>1</v>
      </c>
      <c r="H1090" s="34">
        <v>2006</v>
      </c>
      <c r="I1090" s="33">
        <v>2019</v>
      </c>
      <c r="J1090" s="65">
        <v>2031</v>
      </c>
      <c r="K1090" s="35">
        <v>30</v>
      </c>
      <c r="L1090" s="32">
        <v>0</v>
      </c>
      <c r="M1090" s="32">
        <v>0.1</v>
      </c>
      <c r="N1090" s="32">
        <v>0</v>
      </c>
      <c r="O1090" s="32">
        <v>0.9</v>
      </c>
      <c r="P1090" s="36">
        <v>0.88</v>
      </c>
      <c r="Q1090" s="37">
        <v>0.89</v>
      </c>
      <c r="R1090" s="38">
        <v>7.6390200000000004</v>
      </c>
      <c r="S1090" s="39">
        <v>0</v>
      </c>
      <c r="T1090" s="39">
        <v>7.6390200000000004</v>
      </c>
      <c r="U1090" s="39">
        <v>6.7987278</v>
      </c>
      <c r="V1090" s="40">
        <v>0.84029220000000004</v>
      </c>
      <c r="W1090" s="41">
        <f>IFERROR(Table1[[#This Row],[DC Capex (Inflated)]]/Table1[[#This Row],[Total capital cost Incl subsidies (Inflated)]],0)</f>
        <v>0.8899999999999999</v>
      </c>
      <c r="X1090" s="42">
        <f>IFERROR(Table1[[#This Row],[Rates Loan (Inflated)]]/Table1[[#This Row],[Total capital cost Incl subsidies (Inflated)]],0)</f>
        <v>0.11</v>
      </c>
      <c r="Y1090" s="43">
        <f>IFERROR(Table1[[#This Row],[Subsidies (Uninflated)]]/Table1[[#This Row],[Total capital cost Incl subsidies (Inflated)]],0)</f>
        <v>0</v>
      </c>
      <c r="Z1090" s="10"/>
    </row>
    <row r="1091" spans="1:26" ht="23.25" x14ac:dyDescent="0.35">
      <c r="A1091" s="32" t="s">
        <v>1110</v>
      </c>
      <c r="B1091" s="56" t="s">
        <v>1111</v>
      </c>
      <c r="C1091" s="53" t="s">
        <v>48</v>
      </c>
      <c r="D1091" s="65" t="s">
        <v>992</v>
      </c>
      <c r="E1091" s="65" t="s">
        <v>20</v>
      </c>
      <c r="F1091" s="60" t="s">
        <v>67</v>
      </c>
      <c r="G1091" s="70">
        <v>1</v>
      </c>
      <c r="H1091" s="34">
        <v>2006</v>
      </c>
      <c r="I1091" s="33">
        <v>2006</v>
      </c>
      <c r="J1091" s="65">
        <v>2031</v>
      </c>
      <c r="K1091" s="35">
        <v>30</v>
      </c>
      <c r="L1091" s="32">
        <v>0</v>
      </c>
      <c r="M1091" s="32">
        <v>0.1</v>
      </c>
      <c r="N1091" s="32">
        <v>0.02</v>
      </c>
      <c r="O1091" s="32">
        <v>0.88</v>
      </c>
      <c r="P1091" s="36">
        <v>0.875</v>
      </c>
      <c r="Q1091" s="37">
        <v>0.87749999999999995</v>
      </c>
      <c r="R1091" s="38">
        <v>43.438020000000002</v>
      </c>
      <c r="S1091" s="39">
        <v>0</v>
      </c>
      <c r="T1091" s="39">
        <v>43.438020000000002</v>
      </c>
      <c r="U1091" s="39">
        <v>38.116862549999993</v>
      </c>
      <c r="V1091" s="40">
        <v>5.3211574500000038</v>
      </c>
      <c r="W1091" s="41">
        <f>IFERROR(Table1[[#This Row],[DC Capex (Inflated)]]/Table1[[#This Row],[Total capital cost Incl subsidies (Inflated)]],0)</f>
        <v>0.87749999999999984</v>
      </c>
      <c r="X1091" s="42">
        <f>IFERROR(Table1[[#This Row],[Rates Loan (Inflated)]]/Table1[[#This Row],[Total capital cost Incl subsidies (Inflated)]],0)</f>
        <v>0.12250000000000008</v>
      </c>
      <c r="Y1091" s="43">
        <f>IFERROR(Table1[[#This Row],[Subsidies (Uninflated)]]/Table1[[#This Row],[Total capital cost Incl subsidies (Inflated)]],0)</f>
        <v>0</v>
      </c>
      <c r="Z1091" s="10"/>
    </row>
    <row r="1092" spans="1:26" ht="46.5" x14ac:dyDescent="0.35">
      <c r="A1092" s="32" t="s">
        <v>1230</v>
      </c>
      <c r="B1092" s="56" t="s">
        <v>1231</v>
      </c>
      <c r="C1092" s="53" t="s">
        <v>48</v>
      </c>
      <c r="D1092" s="65" t="s">
        <v>992</v>
      </c>
      <c r="E1092" s="65" t="s">
        <v>20</v>
      </c>
      <c r="F1092" s="60" t="s">
        <v>67</v>
      </c>
      <c r="G1092" s="70">
        <v>1</v>
      </c>
      <c r="H1092" s="34">
        <v>2006</v>
      </c>
      <c r="I1092" s="33">
        <v>2016</v>
      </c>
      <c r="J1092" s="65">
        <v>2031</v>
      </c>
      <c r="K1092" s="35">
        <v>30</v>
      </c>
      <c r="L1092" s="32">
        <v>0</v>
      </c>
      <c r="M1092" s="32">
        <v>0.1</v>
      </c>
      <c r="N1092" s="32">
        <v>0.02</v>
      </c>
      <c r="O1092" s="32">
        <v>0.88</v>
      </c>
      <c r="P1092" s="36">
        <v>0.875</v>
      </c>
      <c r="Q1092" s="37">
        <v>0.87749999999999995</v>
      </c>
      <c r="R1092" s="38">
        <v>1251.9169200000001</v>
      </c>
      <c r="S1092" s="39">
        <v>0</v>
      </c>
      <c r="T1092" s="39">
        <v>1251.9169200000001</v>
      </c>
      <c r="U1092" s="39">
        <v>1098.5570973000001</v>
      </c>
      <c r="V1092" s="40">
        <v>153.35982269999997</v>
      </c>
      <c r="W1092" s="41">
        <f>IFERROR(Table1[[#This Row],[DC Capex (Inflated)]]/Table1[[#This Row],[Total capital cost Incl subsidies (Inflated)]],0)</f>
        <v>0.87750000000000006</v>
      </c>
      <c r="X1092" s="42">
        <f>IFERROR(Table1[[#This Row],[Rates Loan (Inflated)]]/Table1[[#This Row],[Total capital cost Incl subsidies (Inflated)]],0)</f>
        <v>0.12249999999999996</v>
      </c>
      <c r="Y1092" s="43">
        <f>IFERROR(Table1[[#This Row],[Subsidies (Uninflated)]]/Table1[[#This Row],[Total capital cost Incl subsidies (Inflated)]],0)</f>
        <v>0</v>
      </c>
      <c r="Z1092" s="10"/>
    </row>
    <row r="1093" spans="1:26" ht="23.25" x14ac:dyDescent="0.35">
      <c r="A1093" s="32" t="s">
        <v>1119</v>
      </c>
      <c r="B1093" s="56" t="s">
        <v>1120</v>
      </c>
      <c r="C1093" s="53" t="s">
        <v>48</v>
      </c>
      <c r="D1093" s="65" t="s">
        <v>992</v>
      </c>
      <c r="E1093" s="65" t="s">
        <v>20</v>
      </c>
      <c r="F1093" s="60" t="s">
        <v>67</v>
      </c>
      <c r="G1093" s="70">
        <v>1</v>
      </c>
      <c r="H1093" s="34">
        <v>2006</v>
      </c>
      <c r="I1093" s="33">
        <v>2007</v>
      </c>
      <c r="J1093" s="65">
        <v>2031</v>
      </c>
      <c r="K1093" s="35">
        <v>30</v>
      </c>
      <c r="L1093" s="32">
        <v>0</v>
      </c>
      <c r="M1093" s="32">
        <v>0.1</v>
      </c>
      <c r="N1093" s="32">
        <v>0.02</v>
      </c>
      <c r="O1093" s="32">
        <v>0.88</v>
      </c>
      <c r="P1093" s="36">
        <v>0.875</v>
      </c>
      <c r="Q1093" s="37">
        <v>0.87749999999999995</v>
      </c>
      <c r="R1093" s="38">
        <v>4.0881800000000004</v>
      </c>
      <c r="S1093" s="39">
        <v>0</v>
      </c>
      <c r="T1093" s="39">
        <v>4.0881800000000004</v>
      </c>
      <c r="U1093" s="39">
        <v>3.58737795</v>
      </c>
      <c r="V1093" s="40">
        <v>0.50080205000000033</v>
      </c>
      <c r="W1093" s="41">
        <f>IFERROR(Table1[[#This Row],[DC Capex (Inflated)]]/Table1[[#This Row],[Total capital cost Incl subsidies (Inflated)]],0)</f>
        <v>0.87749999999999995</v>
      </c>
      <c r="X1093" s="42">
        <f>IFERROR(Table1[[#This Row],[Rates Loan (Inflated)]]/Table1[[#This Row],[Total capital cost Incl subsidies (Inflated)]],0)</f>
        <v>0.12250000000000007</v>
      </c>
      <c r="Y1093" s="43">
        <f>IFERROR(Table1[[#This Row],[Subsidies (Uninflated)]]/Table1[[#This Row],[Total capital cost Incl subsidies (Inflated)]],0)</f>
        <v>0</v>
      </c>
      <c r="Z1093" s="10"/>
    </row>
    <row r="1094" spans="1:26" ht="23.25" x14ac:dyDescent="0.35">
      <c r="A1094" s="32" t="s">
        <v>1011</v>
      </c>
      <c r="B1094" s="56" t="s">
        <v>1012</v>
      </c>
      <c r="C1094" s="53" t="s">
        <v>48</v>
      </c>
      <c r="D1094" s="65" t="s">
        <v>992</v>
      </c>
      <c r="E1094" s="65" t="s">
        <v>20</v>
      </c>
      <c r="F1094" s="60" t="s">
        <v>67</v>
      </c>
      <c r="G1094" s="70">
        <v>1</v>
      </c>
      <c r="H1094" s="34">
        <v>2006</v>
      </c>
      <c r="I1094" s="33">
        <v>2013</v>
      </c>
      <c r="J1094" s="65">
        <v>2031</v>
      </c>
      <c r="K1094" s="35">
        <v>30</v>
      </c>
      <c r="L1094" s="32">
        <v>0</v>
      </c>
      <c r="M1094" s="32">
        <v>0.1</v>
      </c>
      <c r="N1094" s="32">
        <v>0.02</v>
      </c>
      <c r="O1094" s="32">
        <v>0.88</v>
      </c>
      <c r="P1094" s="36">
        <v>0.875</v>
      </c>
      <c r="Q1094" s="37">
        <v>0.87749999999999995</v>
      </c>
      <c r="R1094" s="38">
        <v>74.468000000000004</v>
      </c>
      <c r="S1094" s="39">
        <v>0</v>
      </c>
      <c r="T1094" s="39">
        <v>74.468000000000004</v>
      </c>
      <c r="U1094" s="39">
        <v>65.345669999999998</v>
      </c>
      <c r="V1094" s="40">
        <v>9.1223300000000016</v>
      </c>
      <c r="W1094" s="41">
        <f>IFERROR(Table1[[#This Row],[DC Capex (Inflated)]]/Table1[[#This Row],[Total capital cost Incl subsidies (Inflated)]],0)</f>
        <v>0.87749999999999995</v>
      </c>
      <c r="X1094" s="42">
        <f>IFERROR(Table1[[#This Row],[Rates Loan (Inflated)]]/Table1[[#This Row],[Total capital cost Incl subsidies (Inflated)]],0)</f>
        <v>0.12250000000000001</v>
      </c>
      <c r="Y1094" s="43">
        <f>IFERROR(Table1[[#This Row],[Subsidies (Uninflated)]]/Table1[[#This Row],[Total capital cost Incl subsidies (Inflated)]],0)</f>
        <v>0</v>
      </c>
      <c r="Z1094" s="10"/>
    </row>
    <row r="1095" spans="1:26" ht="23.25" x14ac:dyDescent="0.35">
      <c r="A1095" s="32" t="s">
        <v>1183</v>
      </c>
      <c r="B1095" s="56" t="s">
        <v>1012</v>
      </c>
      <c r="C1095" s="53" t="s">
        <v>48</v>
      </c>
      <c r="D1095" s="65" t="s">
        <v>992</v>
      </c>
      <c r="E1095" s="65" t="s">
        <v>20</v>
      </c>
      <c r="F1095" s="60" t="s">
        <v>67</v>
      </c>
      <c r="G1095" s="70">
        <v>1</v>
      </c>
      <c r="H1095" s="34">
        <v>2006</v>
      </c>
      <c r="I1095" s="33">
        <v>2009</v>
      </c>
      <c r="J1095" s="65">
        <v>2031</v>
      </c>
      <c r="K1095" s="35">
        <v>30</v>
      </c>
      <c r="L1095" s="32">
        <v>0</v>
      </c>
      <c r="M1095" s="32">
        <v>0.1</v>
      </c>
      <c r="N1095" s="32">
        <v>0.02</v>
      </c>
      <c r="O1095" s="32">
        <v>0.88</v>
      </c>
      <c r="P1095" s="36">
        <v>0.875</v>
      </c>
      <c r="Q1095" s="37">
        <v>0.87749999999999995</v>
      </c>
      <c r="R1095" s="38">
        <v>26.084360000000004</v>
      </c>
      <c r="S1095" s="39">
        <v>0</v>
      </c>
      <c r="T1095" s="39">
        <v>26.084360000000004</v>
      </c>
      <c r="U1095" s="39">
        <v>22.8890259</v>
      </c>
      <c r="V1095" s="40">
        <v>3.1953341000000015</v>
      </c>
      <c r="W1095" s="41">
        <f>IFERROR(Table1[[#This Row],[DC Capex (Inflated)]]/Table1[[#This Row],[Total capital cost Incl subsidies (Inflated)]],0)</f>
        <v>0.87749999999999984</v>
      </c>
      <c r="X1095" s="42">
        <f>IFERROR(Table1[[#This Row],[Rates Loan (Inflated)]]/Table1[[#This Row],[Total capital cost Incl subsidies (Inflated)]],0)</f>
        <v>0.12250000000000004</v>
      </c>
      <c r="Y1095" s="43">
        <f>IFERROR(Table1[[#This Row],[Subsidies (Uninflated)]]/Table1[[#This Row],[Total capital cost Incl subsidies (Inflated)]],0)</f>
        <v>0</v>
      </c>
      <c r="Z1095" s="10"/>
    </row>
    <row r="1096" spans="1:26" ht="23.25" x14ac:dyDescent="0.35">
      <c r="A1096" s="32" t="s">
        <v>1112</v>
      </c>
      <c r="B1096" s="56" t="s">
        <v>1113</v>
      </c>
      <c r="C1096" s="53" t="s">
        <v>48</v>
      </c>
      <c r="D1096" s="65" t="s">
        <v>992</v>
      </c>
      <c r="E1096" s="65" t="s">
        <v>20</v>
      </c>
      <c r="F1096" s="60" t="s">
        <v>67</v>
      </c>
      <c r="G1096" s="70">
        <v>1</v>
      </c>
      <c r="H1096" s="34">
        <v>2006</v>
      </c>
      <c r="I1096" s="33">
        <v>2003</v>
      </c>
      <c r="J1096" s="65">
        <v>2031</v>
      </c>
      <c r="K1096" s="35">
        <v>30</v>
      </c>
      <c r="L1096" s="32">
        <v>0</v>
      </c>
      <c r="M1096" s="32">
        <v>0.1</v>
      </c>
      <c r="N1096" s="32">
        <v>0.02</v>
      </c>
      <c r="O1096" s="32">
        <v>0.88</v>
      </c>
      <c r="P1096" s="36">
        <v>0.875</v>
      </c>
      <c r="Q1096" s="37">
        <v>0.87749999999999995</v>
      </c>
      <c r="R1096" s="38">
        <v>39.205800000000004</v>
      </c>
      <c r="S1096" s="39">
        <v>0</v>
      </c>
      <c r="T1096" s="39">
        <v>39.205800000000004</v>
      </c>
      <c r="U1096" s="39">
        <v>34.4030895</v>
      </c>
      <c r="V1096" s="40">
        <v>4.8027105000000034</v>
      </c>
      <c r="W1096" s="41">
        <f>IFERROR(Table1[[#This Row],[DC Capex (Inflated)]]/Table1[[#This Row],[Total capital cost Incl subsidies (Inflated)]],0)</f>
        <v>0.87749999999999995</v>
      </c>
      <c r="X1096" s="42">
        <f>IFERROR(Table1[[#This Row],[Rates Loan (Inflated)]]/Table1[[#This Row],[Total capital cost Incl subsidies (Inflated)]],0)</f>
        <v>0.12250000000000008</v>
      </c>
      <c r="Y1096" s="43">
        <f>IFERROR(Table1[[#This Row],[Subsidies (Uninflated)]]/Table1[[#This Row],[Total capital cost Incl subsidies (Inflated)]],0)</f>
        <v>0</v>
      </c>
      <c r="Z1096" s="10"/>
    </row>
    <row r="1097" spans="1:26" ht="23.25" x14ac:dyDescent="0.35">
      <c r="A1097" s="32" t="s">
        <v>1604</v>
      </c>
      <c r="B1097" s="56" t="s">
        <v>2419</v>
      </c>
      <c r="C1097" s="53"/>
      <c r="D1097" s="65" t="s">
        <v>992</v>
      </c>
      <c r="E1097" s="65" t="s">
        <v>20</v>
      </c>
      <c r="F1097" s="60" t="s">
        <v>67</v>
      </c>
      <c r="G1097" s="70">
        <v>1</v>
      </c>
      <c r="H1097" s="34">
        <v>2006</v>
      </c>
      <c r="I1097" s="33">
        <v>2019</v>
      </c>
      <c r="J1097" s="65">
        <v>2031</v>
      </c>
      <c r="K1097" s="35">
        <v>30</v>
      </c>
      <c r="L1097" s="32">
        <v>0</v>
      </c>
      <c r="M1097" s="32">
        <v>0.1</v>
      </c>
      <c r="N1097" s="32">
        <v>0</v>
      </c>
      <c r="O1097" s="32">
        <v>0.9</v>
      </c>
      <c r="P1097" s="36">
        <v>0.88</v>
      </c>
      <c r="Q1097" s="37">
        <v>0.89</v>
      </c>
      <c r="R1097" s="38">
        <v>71.324619999999996</v>
      </c>
      <c r="S1097" s="39">
        <v>0</v>
      </c>
      <c r="T1097" s="39">
        <v>71.324619999999996</v>
      </c>
      <c r="U1097" s="39">
        <v>63.478911799999992</v>
      </c>
      <c r="V1097" s="40">
        <v>7.8457082000000007</v>
      </c>
      <c r="W1097" s="41">
        <f>IFERROR(Table1[[#This Row],[DC Capex (Inflated)]]/Table1[[#This Row],[Total capital cost Incl subsidies (Inflated)]],0)</f>
        <v>0.8899999999999999</v>
      </c>
      <c r="X1097" s="42">
        <f>IFERROR(Table1[[#This Row],[Rates Loan (Inflated)]]/Table1[[#This Row],[Total capital cost Incl subsidies (Inflated)]],0)</f>
        <v>0.11000000000000001</v>
      </c>
      <c r="Y1097" s="43">
        <f>IFERROR(Table1[[#This Row],[Subsidies (Uninflated)]]/Table1[[#This Row],[Total capital cost Incl subsidies (Inflated)]],0)</f>
        <v>0</v>
      </c>
      <c r="Z1097" s="10"/>
    </row>
    <row r="1098" spans="1:26" ht="46.5" x14ac:dyDescent="0.35">
      <c r="A1098" s="32" t="s">
        <v>1963</v>
      </c>
      <c r="B1098" s="56" t="s">
        <v>1964</v>
      </c>
      <c r="C1098" s="53" t="s">
        <v>1570</v>
      </c>
      <c r="D1098" s="65" t="s">
        <v>992</v>
      </c>
      <c r="E1098" s="65" t="s">
        <v>20</v>
      </c>
      <c r="F1098" s="60" t="s">
        <v>67</v>
      </c>
      <c r="G1098" s="70">
        <v>1</v>
      </c>
      <c r="H1098" s="34">
        <v>2006</v>
      </c>
      <c r="I1098" s="33">
        <v>2022</v>
      </c>
      <c r="J1098" s="65">
        <v>2031</v>
      </c>
      <c r="K1098" s="35">
        <v>30</v>
      </c>
      <c r="L1098" s="32">
        <v>0</v>
      </c>
      <c r="M1098" s="32">
        <v>0.1</v>
      </c>
      <c r="N1098" s="32">
        <v>0</v>
      </c>
      <c r="O1098" s="32">
        <v>0.9</v>
      </c>
      <c r="P1098" s="36">
        <v>0.875</v>
      </c>
      <c r="Q1098" s="37">
        <v>0.88749999999999996</v>
      </c>
      <c r="R1098" s="38">
        <v>469.81601999999998</v>
      </c>
      <c r="S1098" s="39">
        <v>0</v>
      </c>
      <c r="T1098" s="39">
        <v>469.81601999999998</v>
      </c>
      <c r="U1098" s="39">
        <v>416.96171774999999</v>
      </c>
      <c r="V1098" s="40">
        <v>52.854302250000032</v>
      </c>
      <c r="W1098" s="41">
        <f>IFERROR(Table1[[#This Row],[DC Capex (Inflated)]]/Table1[[#This Row],[Total capital cost Incl subsidies (Inflated)]],0)</f>
        <v>0.88750000000000007</v>
      </c>
      <c r="X1098" s="42">
        <f>IFERROR(Table1[[#This Row],[Rates Loan (Inflated)]]/Table1[[#This Row],[Total capital cost Incl subsidies (Inflated)]],0)</f>
        <v>0.11250000000000007</v>
      </c>
      <c r="Y1098" s="43">
        <f>IFERROR(Table1[[#This Row],[Subsidies (Uninflated)]]/Table1[[#This Row],[Total capital cost Incl subsidies (Inflated)]],0)</f>
        <v>0</v>
      </c>
      <c r="Z1098" s="10"/>
    </row>
    <row r="1099" spans="1:26" ht="46.5" x14ac:dyDescent="0.35">
      <c r="A1099" s="32" t="s">
        <v>1989</v>
      </c>
      <c r="B1099" s="56" t="s">
        <v>1602</v>
      </c>
      <c r="C1099" s="53" t="s">
        <v>1570</v>
      </c>
      <c r="D1099" s="65" t="s">
        <v>992</v>
      </c>
      <c r="E1099" s="65" t="s">
        <v>20</v>
      </c>
      <c r="F1099" s="60" t="s">
        <v>67</v>
      </c>
      <c r="G1099" s="70">
        <v>1</v>
      </c>
      <c r="H1099" s="34">
        <v>2006</v>
      </c>
      <c r="I1099" s="33">
        <v>2024</v>
      </c>
      <c r="J1099" s="65">
        <v>2034</v>
      </c>
      <c r="K1099" s="35">
        <v>30</v>
      </c>
      <c r="L1099" s="32">
        <v>0</v>
      </c>
      <c r="M1099" s="32">
        <v>0.1</v>
      </c>
      <c r="N1099" s="32">
        <v>0</v>
      </c>
      <c r="O1099" s="32">
        <v>0.9</v>
      </c>
      <c r="P1099" s="36">
        <v>0.875</v>
      </c>
      <c r="Q1099" s="37">
        <v>0.88749999999999996</v>
      </c>
      <c r="R1099" s="38">
        <v>1767.2801046278812</v>
      </c>
      <c r="S1099" s="39">
        <v>0</v>
      </c>
      <c r="T1099" s="39">
        <v>1767.2801046278812</v>
      </c>
      <c r="U1099" s="39">
        <v>1568.4610928572445</v>
      </c>
      <c r="V1099" s="40">
        <v>198.81901177063676</v>
      </c>
      <c r="W1099" s="41">
        <f>IFERROR(Table1[[#This Row],[DC Capex (Inflated)]]/Table1[[#This Row],[Total capital cost Incl subsidies (Inflated)]],0)</f>
        <v>0.88749999999999996</v>
      </c>
      <c r="X1099" s="42">
        <f>IFERROR(Table1[[#This Row],[Rates Loan (Inflated)]]/Table1[[#This Row],[Total capital cost Incl subsidies (Inflated)]],0)</f>
        <v>0.11250000000000007</v>
      </c>
      <c r="Y1099" s="43">
        <f>IFERROR(Table1[[#This Row],[Subsidies (Uninflated)]]/Table1[[#This Row],[Total capital cost Incl subsidies (Inflated)]],0)</f>
        <v>0</v>
      </c>
      <c r="Z1099" s="10"/>
    </row>
    <row r="1100" spans="1:26" ht="23.25" x14ac:dyDescent="0.35">
      <c r="A1100" s="32" t="s">
        <v>2232</v>
      </c>
      <c r="B1100" s="56" t="s">
        <v>2233</v>
      </c>
      <c r="C1100" s="53" t="s">
        <v>1570</v>
      </c>
      <c r="D1100" s="65" t="s">
        <v>992</v>
      </c>
      <c r="E1100" s="65" t="s">
        <v>20</v>
      </c>
      <c r="F1100" s="60" t="s">
        <v>67</v>
      </c>
      <c r="G1100" s="70">
        <v>1</v>
      </c>
      <c r="H1100" s="34">
        <v>2006</v>
      </c>
      <c r="I1100" s="33">
        <v>2028</v>
      </c>
      <c r="J1100" s="65">
        <v>2034</v>
      </c>
      <c r="K1100" s="35">
        <v>30</v>
      </c>
      <c r="L1100" s="32">
        <v>0</v>
      </c>
      <c r="M1100" s="32">
        <v>0.1</v>
      </c>
      <c r="N1100" s="32">
        <v>0</v>
      </c>
      <c r="O1100" s="32">
        <v>0.9</v>
      </c>
      <c r="P1100" s="36">
        <v>0.875</v>
      </c>
      <c r="Q1100" s="37">
        <v>0.88749999999999996</v>
      </c>
      <c r="R1100" s="38">
        <v>5688.6138062208001</v>
      </c>
      <c r="S1100" s="39">
        <v>0</v>
      </c>
      <c r="T1100" s="39">
        <v>5688.6138062208001</v>
      </c>
      <c r="U1100" s="39">
        <v>5048.6447530209598</v>
      </c>
      <c r="V1100" s="40">
        <v>639.96905319984035</v>
      </c>
      <c r="W1100" s="41">
        <f>IFERROR(Table1[[#This Row],[DC Capex (Inflated)]]/Table1[[#This Row],[Total capital cost Incl subsidies (Inflated)]],0)</f>
        <v>0.88749999999999996</v>
      </c>
      <c r="X1100" s="42">
        <f>IFERROR(Table1[[#This Row],[Rates Loan (Inflated)]]/Table1[[#This Row],[Total capital cost Incl subsidies (Inflated)]],0)</f>
        <v>0.11250000000000006</v>
      </c>
      <c r="Y1100" s="43">
        <f>IFERROR(Table1[[#This Row],[Subsidies (Uninflated)]]/Table1[[#This Row],[Total capital cost Incl subsidies (Inflated)]],0)</f>
        <v>0</v>
      </c>
      <c r="Z1100" s="10"/>
    </row>
    <row r="1101" spans="1:26" ht="46.5" x14ac:dyDescent="0.35">
      <c r="A1101" s="32" t="s">
        <v>2319</v>
      </c>
      <c r="B1101" s="56" t="s">
        <v>1606</v>
      </c>
      <c r="C1101" s="53" t="s">
        <v>1570</v>
      </c>
      <c r="D1101" s="65" t="s">
        <v>992</v>
      </c>
      <c r="E1101" s="65" t="s">
        <v>20</v>
      </c>
      <c r="F1101" s="60" t="s">
        <v>67</v>
      </c>
      <c r="G1101" s="70">
        <v>1</v>
      </c>
      <c r="H1101" s="34">
        <v>2006</v>
      </c>
      <c r="I1101" s="33">
        <v>2030</v>
      </c>
      <c r="J1101" s="65">
        <v>2034</v>
      </c>
      <c r="K1101" s="35">
        <v>30</v>
      </c>
      <c r="L1101" s="32">
        <v>0</v>
      </c>
      <c r="M1101" s="32">
        <v>0.1</v>
      </c>
      <c r="N1101" s="32">
        <v>0</v>
      </c>
      <c r="O1101" s="32">
        <v>0.9</v>
      </c>
      <c r="P1101" s="36">
        <v>0.875</v>
      </c>
      <c r="Q1101" s="37">
        <v>0.88749999999999996</v>
      </c>
      <c r="R1101" s="38">
        <v>300.9068073123841</v>
      </c>
      <c r="S1101" s="39">
        <v>0</v>
      </c>
      <c r="T1101" s="39">
        <v>300.9068073123841</v>
      </c>
      <c r="U1101" s="39">
        <v>267.05479148974086</v>
      </c>
      <c r="V1101" s="40">
        <v>33.852015822643239</v>
      </c>
      <c r="W1101" s="41">
        <f>IFERROR(Table1[[#This Row],[DC Capex (Inflated)]]/Table1[[#This Row],[Total capital cost Incl subsidies (Inflated)]],0)</f>
        <v>0.88749999999999996</v>
      </c>
      <c r="X1101" s="42">
        <f>IFERROR(Table1[[#This Row],[Rates Loan (Inflated)]]/Table1[[#This Row],[Total capital cost Incl subsidies (Inflated)]],0)</f>
        <v>0.11250000000000009</v>
      </c>
      <c r="Y1101" s="43">
        <f>IFERROR(Table1[[#This Row],[Subsidies (Uninflated)]]/Table1[[#This Row],[Total capital cost Incl subsidies (Inflated)]],0)</f>
        <v>0</v>
      </c>
      <c r="Z1101" s="10"/>
    </row>
    <row r="1102" spans="1:26" ht="46.5" x14ac:dyDescent="0.35">
      <c r="A1102" s="32" t="s">
        <v>2344</v>
      </c>
      <c r="B1102" s="56" t="s">
        <v>1609</v>
      </c>
      <c r="C1102" s="53" t="s">
        <v>1570</v>
      </c>
      <c r="D1102" s="65" t="s">
        <v>992</v>
      </c>
      <c r="E1102" s="65" t="s">
        <v>20</v>
      </c>
      <c r="F1102" s="60" t="s">
        <v>67</v>
      </c>
      <c r="G1102" s="70">
        <v>1</v>
      </c>
      <c r="H1102" s="34">
        <v>2006</v>
      </c>
      <c r="I1102" s="33">
        <v>2031</v>
      </c>
      <c r="J1102" s="65">
        <v>2034</v>
      </c>
      <c r="K1102" s="35">
        <v>30</v>
      </c>
      <c r="L1102" s="32">
        <v>0</v>
      </c>
      <c r="M1102" s="32">
        <v>0.1</v>
      </c>
      <c r="N1102" s="32">
        <v>0</v>
      </c>
      <c r="O1102" s="32">
        <v>0.9</v>
      </c>
      <c r="P1102" s="36">
        <v>0.875</v>
      </c>
      <c r="Q1102" s="37">
        <v>0.88749999999999996</v>
      </c>
      <c r="R1102" s="38">
        <v>70.144436853743642</v>
      </c>
      <c r="S1102" s="39">
        <v>0</v>
      </c>
      <c r="T1102" s="39">
        <v>70.144436853743642</v>
      </c>
      <c r="U1102" s="39">
        <v>62.253187707697478</v>
      </c>
      <c r="V1102" s="40">
        <v>7.8912491460461638</v>
      </c>
      <c r="W1102" s="41">
        <f>IFERROR(Table1[[#This Row],[DC Capex (Inflated)]]/Table1[[#This Row],[Total capital cost Incl subsidies (Inflated)]],0)</f>
        <v>0.88749999999999996</v>
      </c>
      <c r="X1102" s="42">
        <f>IFERROR(Table1[[#This Row],[Rates Loan (Inflated)]]/Table1[[#This Row],[Total capital cost Incl subsidies (Inflated)]],0)</f>
        <v>0.11250000000000006</v>
      </c>
      <c r="Y1102" s="43">
        <f>IFERROR(Table1[[#This Row],[Subsidies (Uninflated)]]/Table1[[#This Row],[Total capital cost Incl subsidies (Inflated)]],0)</f>
        <v>0</v>
      </c>
      <c r="Z1102" s="10"/>
    </row>
    <row r="1103" spans="1:26" ht="46.5" x14ac:dyDescent="0.35">
      <c r="A1103" s="32" t="s">
        <v>2306</v>
      </c>
      <c r="B1103" s="56" t="s">
        <v>1608</v>
      </c>
      <c r="C1103" s="53" t="s">
        <v>1573</v>
      </c>
      <c r="D1103" s="65" t="s">
        <v>992</v>
      </c>
      <c r="E1103" s="65" t="s">
        <v>20</v>
      </c>
      <c r="F1103" s="60" t="s">
        <v>67</v>
      </c>
      <c r="G1103" s="70">
        <v>1</v>
      </c>
      <c r="H1103" s="34">
        <v>2006</v>
      </c>
      <c r="I1103" s="33">
        <v>2027</v>
      </c>
      <c r="J1103" s="65">
        <v>2034</v>
      </c>
      <c r="K1103" s="35">
        <v>30</v>
      </c>
      <c r="L1103" s="32">
        <v>0</v>
      </c>
      <c r="M1103" s="32">
        <v>0.1</v>
      </c>
      <c r="N1103" s="32">
        <v>0</v>
      </c>
      <c r="O1103" s="32">
        <v>0.9</v>
      </c>
      <c r="P1103" s="36">
        <v>0.875</v>
      </c>
      <c r="Q1103" s="37">
        <v>0.88749999999999996</v>
      </c>
      <c r="R1103" s="38">
        <v>437.98285440000006</v>
      </c>
      <c r="S1103" s="39">
        <v>0</v>
      </c>
      <c r="T1103" s="39">
        <v>437.98285440000006</v>
      </c>
      <c r="U1103" s="39">
        <v>388.70978328000001</v>
      </c>
      <c r="V1103" s="40">
        <v>49.273071120000033</v>
      </c>
      <c r="W1103" s="41">
        <f>IFERROR(Table1[[#This Row],[DC Capex (Inflated)]]/Table1[[#This Row],[Total capital cost Incl subsidies (Inflated)]],0)</f>
        <v>0.88749999999999984</v>
      </c>
      <c r="X1103" s="42">
        <f>IFERROR(Table1[[#This Row],[Rates Loan (Inflated)]]/Table1[[#This Row],[Total capital cost Incl subsidies (Inflated)]],0)</f>
        <v>0.11250000000000006</v>
      </c>
      <c r="Y1103" s="43">
        <f>IFERROR(Table1[[#This Row],[Subsidies (Uninflated)]]/Table1[[#This Row],[Total capital cost Incl subsidies (Inflated)]],0)</f>
        <v>0</v>
      </c>
      <c r="Z1103" s="10"/>
    </row>
    <row r="1104" spans="1:26" ht="46.5" x14ac:dyDescent="0.35">
      <c r="A1104" s="32" t="s">
        <v>2206</v>
      </c>
      <c r="B1104" s="56" t="s">
        <v>1612</v>
      </c>
      <c r="C1104" s="53" t="s">
        <v>1573</v>
      </c>
      <c r="D1104" s="65" t="s">
        <v>992</v>
      </c>
      <c r="E1104" s="65" t="s">
        <v>20</v>
      </c>
      <c r="F1104" s="60" t="s">
        <v>67</v>
      </c>
      <c r="G1104" s="70">
        <v>1</v>
      </c>
      <c r="H1104" s="34">
        <v>2006</v>
      </c>
      <c r="I1104" s="33">
        <v>2028</v>
      </c>
      <c r="J1104" s="65">
        <v>2034</v>
      </c>
      <c r="K1104" s="35">
        <v>30</v>
      </c>
      <c r="L1104" s="32">
        <v>0</v>
      </c>
      <c r="M1104" s="32">
        <v>0.1</v>
      </c>
      <c r="N1104" s="32">
        <v>0</v>
      </c>
      <c r="O1104" s="32">
        <v>0.9</v>
      </c>
      <c r="P1104" s="36">
        <v>0.875</v>
      </c>
      <c r="Q1104" s="37">
        <v>0.88749999999999996</v>
      </c>
      <c r="R1104" s="38">
        <v>2955.0755238159441</v>
      </c>
      <c r="S1104" s="39">
        <v>0</v>
      </c>
      <c r="T1104" s="39">
        <v>2955.0755238159441</v>
      </c>
      <c r="U1104" s="39">
        <v>2622.6295273866499</v>
      </c>
      <c r="V1104" s="40">
        <v>332.44599642929393</v>
      </c>
      <c r="W1104" s="41">
        <f>IFERROR(Table1[[#This Row],[DC Capex (Inflated)]]/Table1[[#This Row],[Total capital cost Incl subsidies (Inflated)]],0)</f>
        <v>0.88749999999999984</v>
      </c>
      <c r="X1104" s="42">
        <f>IFERROR(Table1[[#This Row],[Rates Loan (Inflated)]]/Table1[[#This Row],[Total capital cost Incl subsidies (Inflated)]],0)</f>
        <v>0.11250000000000007</v>
      </c>
      <c r="Y1104" s="43">
        <f>IFERROR(Table1[[#This Row],[Subsidies (Uninflated)]]/Table1[[#This Row],[Total capital cost Incl subsidies (Inflated)]],0)</f>
        <v>0</v>
      </c>
      <c r="Z1104" s="10"/>
    </row>
    <row r="1105" spans="1:26" ht="46.5" x14ac:dyDescent="0.35">
      <c r="A1105" s="32" t="s">
        <v>2343</v>
      </c>
      <c r="B1105" s="56" t="s">
        <v>1605</v>
      </c>
      <c r="C1105" s="53" t="s">
        <v>1570</v>
      </c>
      <c r="D1105" s="65" t="s">
        <v>992</v>
      </c>
      <c r="E1105" s="65" t="s">
        <v>20</v>
      </c>
      <c r="F1105" s="60" t="s">
        <v>67</v>
      </c>
      <c r="G1105" s="70">
        <v>1</v>
      </c>
      <c r="H1105" s="34">
        <v>2006</v>
      </c>
      <c r="I1105" s="33">
        <v>2028</v>
      </c>
      <c r="J1105" s="65">
        <v>2034</v>
      </c>
      <c r="K1105" s="35">
        <v>30</v>
      </c>
      <c r="L1105" s="32">
        <v>0</v>
      </c>
      <c r="M1105" s="32">
        <v>0.1</v>
      </c>
      <c r="N1105" s="32">
        <v>0</v>
      </c>
      <c r="O1105" s="32">
        <v>0.9</v>
      </c>
      <c r="P1105" s="36">
        <v>0.875</v>
      </c>
      <c r="Q1105" s="37">
        <v>0.88749999999999996</v>
      </c>
      <c r="R1105" s="38">
        <v>101.37988224</v>
      </c>
      <c r="S1105" s="39">
        <v>0</v>
      </c>
      <c r="T1105" s="39">
        <v>101.37988224</v>
      </c>
      <c r="U1105" s="39">
        <v>89.974645487999993</v>
      </c>
      <c r="V1105" s="40">
        <v>11.405236752000008</v>
      </c>
      <c r="W1105" s="41">
        <f>IFERROR(Table1[[#This Row],[DC Capex (Inflated)]]/Table1[[#This Row],[Total capital cost Incl subsidies (Inflated)]],0)</f>
        <v>0.88749999999999996</v>
      </c>
      <c r="X1105" s="42">
        <f>IFERROR(Table1[[#This Row],[Rates Loan (Inflated)]]/Table1[[#This Row],[Total capital cost Incl subsidies (Inflated)]],0)</f>
        <v>0.11250000000000007</v>
      </c>
      <c r="Y1105" s="43">
        <f>IFERROR(Table1[[#This Row],[Subsidies (Uninflated)]]/Table1[[#This Row],[Total capital cost Incl subsidies (Inflated)]],0)</f>
        <v>0</v>
      </c>
      <c r="Z1105" s="10"/>
    </row>
    <row r="1106" spans="1:26" ht="46.5" x14ac:dyDescent="0.35">
      <c r="A1106" s="32" t="s">
        <v>2316</v>
      </c>
      <c r="B1106" s="56" t="s">
        <v>1607</v>
      </c>
      <c r="C1106" s="53" t="s">
        <v>1570</v>
      </c>
      <c r="D1106" s="65" t="s">
        <v>992</v>
      </c>
      <c r="E1106" s="65" t="s">
        <v>20</v>
      </c>
      <c r="F1106" s="60" t="s">
        <v>67</v>
      </c>
      <c r="G1106" s="70">
        <v>1</v>
      </c>
      <c r="H1106" s="34">
        <v>2006</v>
      </c>
      <c r="I1106" s="33">
        <v>2031</v>
      </c>
      <c r="J1106" s="65">
        <v>2034</v>
      </c>
      <c r="K1106" s="35">
        <v>30</v>
      </c>
      <c r="L1106" s="32">
        <v>0</v>
      </c>
      <c r="M1106" s="32">
        <v>0.1</v>
      </c>
      <c r="N1106" s="32">
        <v>0</v>
      </c>
      <c r="O1106" s="32">
        <v>0.9</v>
      </c>
      <c r="P1106" s="36">
        <v>0.875</v>
      </c>
      <c r="Q1106" s="37">
        <v>0.88749999999999996</v>
      </c>
      <c r="R1106" s="38">
        <v>359.98654385317491</v>
      </c>
      <c r="S1106" s="39">
        <v>0</v>
      </c>
      <c r="T1106" s="39">
        <v>359.98654385317491</v>
      </c>
      <c r="U1106" s="39">
        <v>319.48805766969269</v>
      </c>
      <c r="V1106" s="40">
        <v>40.498486183482214</v>
      </c>
      <c r="W1106" s="41">
        <f>IFERROR(Table1[[#This Row],[DC Capex (Inflated)]]/Table1[[#This Row],[Total capital cost Incl subsidies (Inflated)]],0)</f>
        <v>0.88749999999999984</v>
      </c>
      <c r="X1106" s="42">
        <f>IFERROR(Table1[[#This Row],[Rates Loan (Inflated)]]/Table1[[#This Row],[Total capital cost Incl subsidies (Inflated)]],0)</f>
        <v>0.1125000000000001</v>
      </c>
      <c r="Y1106" s="43">
        <f>IFERROR(Table1[[#This Row],[Subsidies (Uninflated)]]/Table1[[#This Row],[Total capital cost Incl subsidies (Inflated)]],0)</f>
        <v>0</v>
      </c>
      <c r="Z1106" s="10"/>
    </row>
    <row r="1107" spans="1:26" ht="46.5" x14ac:dyDescent="0.35">
      <c r="A1107" s="32" t="s">
        <v>1603</v>
      </c>
      <c r="B1107" s="56" t="s">
        <v>2570</v>
      </c>
      <c r="C1107" s="53"/>
      <c r="D1107" s="65" t="s">
        <v>992</v>
      </c>
      <c r="E1107" s="65" t="s">
        <v>20</v>
      </c>
      <c r="F1107" s="60" t="s">
        <v>67</v>
      </c>
      <c r="G1107" s="70">
        <v>1</v>
      </c>
      <c r="H1107" s="34">
        <v>2006</v>
      </c>
      <c r="I1107" s="33">
        <v>2019</v>
      </c>
      <c r="J1107" s="65">
        <v>2031</v>
      </c>
      <c r="K1107" s="35">
        <v>30</v>
      </c>
      <c r="L1107" s="32">
        <v>0</v>
      </c>
      <c r="M1107" s="32">
        <v>0.1</v>
      </c>
      <c r="N1107" s="32">
        <v>0</v>
      </c>
      <c r="O1107" s="32">
        <v>0.9</v>
      </c>
      <c r="P1107" s="36">
        <v>0.88</v>
      </c>
      <c r="Q1107" s="37">
        <v>0.89</v>
      </c>
      <c r="R1107" s="38">
        <v>65.043099999999995</v>
      </c>
      <c r="S1107" s="39">
        <v>0</v>
      </c>
      <c r="T1107" s="39">
        <v>65.043099999999995</v>
      </c>
      <c r="U1107" s="39">
        <v>57.888359000000001</v>
      </c>
      <c r="V1107" s="40">
        <v>7.1547409999999978</v>
      </c>
      <c r="W1107" s="41">
        <f>IFERROR(Table1[[#This Row],[DC Capex (Inflated)]]/Table1[[#This Row],[Total capital cost Incl subsidies (Inflated)]],0)</f>
        <v>0.89000000000000012</v>
      </c>
      <c r="X1107" s="42">
        <f>IFERROR(Table1[[#This Row],[Rates Loan (Inflated)]]/Table1[[#This Row],[Total capital cost Incl subsidies (Inflated)]],0)</f>
        <v>0.10999999999999997</v>
      </c>
      <c r="Y1107" s="43">
        <f>IFERROR(Table1[[#This Row],[Subsidies (Uninflated)]]/Table1[[#This Row],[Total capital cost Incl subsidies (Inflated)]],0)</f>
        <v>0</v>
      </c>
      <c r="Z1107" s="10"/>
    </row>
    <row r="1108" spans="1:26" ht="23.25" x14ac:dyDescent="0.35">
      <c r="A1108" s="32" t="s">
        <v>1865</v>
      </c>
      <c r="B1108" s="56" t="s">
        <v>2571</v>
      </c>
      <c r="C1108" s="53"/>
      <c r="D1108" s="65" t="s">
        <v>992</v>
      </c>
      <c r="E1108" s="65" t="s">
        <v>20</v>
      </c>
      <c r="F1108" s="60" t="s">
        <v>67</v>
      </c>
      <c r="G1108" s="70">
        <v>1</v>
      </c>
      <c r="H1108" s="34">
        <v>2006</v>
      </c>
      <c r="I1108" s="33">
        <v>2019</v>
      </c>
      <c r="J1108" s="65">
        <v>2031</v>
      </c>
      <c r="K1108" s="35">
        <v>30</v>
      </c>
      <c r="L1108" s="32">
        <v>0</v>
      </c>
      <c r="M1108" s="32">
        <v>0.1</v>
      </c>
      <c r="N1108" s="32">
        <v>0</v>
      </c>
      <c r="O1108" s="32">
        <v>0.9</v>
      </c>
      <c r="P1108" s="36">
        <v>0.88</v>
      </c>
      <c r="Q1108" s="37">
        <v>0.89</v>
      </c>
      <c r="R1108" s="38">
        <v>0.35983000000000009</v>
      </c>
      <c r="S1108" s="39">
        <v>0</v>
      </c>
      <c r="T1108" s="39">
        <v>0.35983000000000009</v>
      </c>
      <c r="U1108" s="39">
        <v>0.32024870000000005</v>
      </c>
      <c r="V1108" s="40">
        <v>3.9581300000000041E-2</v>
      </c>
      <c r="W1108" s="41">
        <f>IFERROR(Table1[[#This Row],[DC Capex (Inflated)]]/Table1[[#This Row],[Total capital cost Incl subsidies (Inflated)]],0)</f>
        <v>0.8899999999999999</v>
      </c>
      <c r="X1108" s="42">
        <f>IFERROR(Table1[[#This Row],[Rates Loan (Inflated)]]/Table1[[#This Row],[Total capital cost Incl subsidies (Inflated)]],0)</f>
        <v>0.11000000000000008</v>
      </c>
      <c r="Y1108" s="43">
        <f>IFERROR(Table1[[#This Row],[Subsidies (Uninflated)]]/Table1[[#This Row],[Total capital cost Incl subsidies (Inflated)]],0)</f>
        <v>0</v>
      </c>
      <c r="Z1108" s="10"/>
    </row>
    <row r="1109" spans="1:26" ht="23.25" x14ac:dyDescent="0.35">
      <c r="A1109" s="32" t="s">
        <v>1610</v>
      </c>
      <c r="B1109" s="56" t="s">
        <v>2572</v>
      </c>
      <c r="C1109" s="53"/>
      <c r="D1109" s="65" t="s">
        <v>992</v>
      </c>
      <c r="E1109" s="65" t="s">
        <v>20</v>
      </c>
      <c r="F1109" s="60" t="s">
        <v>67</v>
      </c>
      <c r="G1109" s="70">
        <v>1</v>
      </c>
      <c r="H1109" s="34">
        <v>2006</v>
      </c>
      <c r="I1109" s="33">
        <v>2020</v>
      </c>
      <c r="J1109" s="65">
        <v>2031</v>
      </c>
      <c r="K1109" s="35">
        <v>30</v>
      </c>
      <c r="L1109" s="32">
        <v>0</v>
      </c>
      <c r="M1109" s="32">
        <v>0.1</v>
      </c>
      <c r="N1109" s="32">
        <v>0</v>
      </c>
      <c r="O1109" s="32">
        <v>0.9</v>
      </c>
      <c r="P1109" s="36">
        <v>0.88</v>
      </c>
      <c r="Q1109" s="37">
        <v>0.89</v>
      </c>
      <c r="R1109" s="38">
        <v>106.37227</v>
      </c>
      <c r="S1109" s="39">
        <v>0</v>
      </c>
      <c r="T1109" s="39">
        <v>106.37227</v>
      </c>
      <c r="U1109" s="39">
        <v>94.671320300000005</v>
      </c>
      <c r="V1109" s="40">
        <v>11.700949699999995</v>
      </c>
      <c r="W1109" s="41">
        <f>IFERROR(Table1[[#This Row],[DC Capex (Inflated)]]/Table1[[#This Row],[Total capital cost Incl subsidies (Inflated)]],0)</f>
        <v>0.89</v>
      </c>
      <c r="X1109" s="42">
        <f>IFERROR(Table1[[#This Row],[Rates Loan (Inflated)]]/Table1[[#This Row],[Total capital cost Incl subsidies (Inflated)]],0)</f>
        <v>0.10999999999999996</v>
      </c>
      <c r="Y1109" s="43">
        <f>IFERROR(Table1[[#This Row],[Subsidies (Uninflated)]]/Table1[[#This Row],[Total capital cost Incl subsidies (Inflated)]],0)</f>
        <v>0</v>
      </c>
      <c r="Z1109" s="10"/>
    </row>
    <row r="1110" spans="1:26" ht="23.25" x14ac:dyDescent="0.35">
      <c r="A1110" s="32" t="s">
        <v>1611</v>
      </c>
      <c r="B1110" s="56" t="s">
        <v>2356</v>
      </c>
      <c r="C1110" s="53"/>
      <c r="D1110" s="65" t="s">
        <v>992</v>
      </c>
      <c r="E1110" s="65" t="s">
        <v>20</v>
      </c>
      <c r="F1110" s="60" t="s">
        <v>67</v>
      </c>
      <c r="G1110" s="70">
        <v>1</v>
      </c>
      <c r="H1110" s="34">
        <v>2006</v>
      </c>
      <c r="I1110" s="33">
        <v>2019</v>
      </c>
      <c r="J1110" s="65">
        <v>2031</v>
      </c>
      <c r="K1110" s="35">
        <v>30</v>
      </c>
      <c r="L1110" s="32">
        <v>0</v>
      </c>
      <c r="M1110" s="32">
        <v>0.1</v>
      </c>
      <c r="N1110" s="32">
        <v>0</v>
      </c>
      <c r="O1110" s="32">
        <v>0.9</v>
      </c>
      <c r="P1110" s="36">
        <v>0.88</v>
      </c>
      <c r="Q1110" s="37">
        <v>0.89</v>
      </c>
      <c r="R1110" s="38">
        <v>56.554249999999996</v>
      </c>
      <c r="S1110" s="39">
        <v>0</v>
      </c>
      <c r="T1110" s="39">
        <v>56.554249999999996</v>
      </c>
      <c r="U1110" s="39">
        <v>50.333282500000003</v>
      </c>
      <c r="V1110" s="40">
        <v>6.2209674999999978</v>
      </c>
      <c r="W1110" s="41">
        <f>IFERROR(Table1[[#This Row],[DC Capex (Inflated)]]/Table1[[#This Row],[Total capital cost Incl subsidies (Inflated)]],0)</f>
        <v>0.89000000000000012</v>
      </c>
      <c r="X1110" s="42">
        <f>IFERROR(Table1[[#This Row],[Rates Loan (Inflated)]]/Table1[[#This Row],[Total capital cost Incl subsidies (Inflated)]],0)</f>
        <v>0.10999999999999997</v>
      </c>
      <c r="Y1110" s="43">
        <f>IFERROR(Table1[[#This Row],[Subsidies (Uninflated)]]/Table1[[#This Row],[Total capital cost Incl subsidies (Inflated)]],0)</f>
        <v>0</v>
      </c>
      <c r="Z1110" s="10"/>
    </row>
    <row r="1111" spans="1:26" ht="46.5" x14ac:dyDescent="0.35">
      <c r="A1111" s="32" t="s">
        <v>1226</v>
      </c>
      <c r="B1111" s="56" t="s">
        <v>1227</v>
      </c>
      <c r="C1111" s="53" t="s">
        <v>48</v>
      </c>
      <c r="D1111" s="65" t="s">
        <v>992</v>
      </c>
      <c r="E1111" s="65" t="s">
        <v>20</v>
      </c>
      <c r="F1111" s="60" t="s">
        <v>59</v>
      </c>
      <c r="G1111" s="70">
        <v>1</v>
      </c>
      <c r="H1111" s="34">
        <v>2006</v>
      </c>
      <c r="I1111" s="33">
        <v>2015</v>
      </c>
      <c r="J1111" s="65">
        <v>2031</v>
      </c>
      <c r="K1111" s="35">
        <v>30</v>
      </c>
      <c r="L1111" s="32">
        <v>0</v>
      </c>
      <c r="M1111" s="32">
        <v>0.1</v>
      </c>
      <c r="N1111" s="32">
        <v>0.02</v>
      </c>
      <c r="O1111" s="32">
        <v>0.88</v>
      </c>
      <c r="P1111" s="36">
        <v>0.875</v>
      </c>
      <c r="Q1111" s="37">
        <v>0.87749999999999995</v>
      </c>
      <c r="R1111" s="38">
        <v>1593.1155800000001</v>
      </c>
      <c r="S1111" s="39">
        <v>47.157800000000002</v>
      </c>
      <c r="T1111" s="39">
        <v>1545.9577800000002</v>
      </c>
      <c r="U1111" s="39">
        <v>1356.5779519499997</v>
      </c>
      <c r="V1111" s="40">
        <v>189.37982805000007</v>
      </c>
      <c r="W1111" s="41">
        <f>IFERROR(Table1[[#This Row],[DC Capex (Inflated)]]/Table1[[#This Row],[Total capital cost Incl subsidies (Inflated)]],0)</f>
        <v>0.85152513036750266</v>
      </c>
      <c r="X1111" s="42">
        <f>IFERROR(Table1[[#This Row],[Rates Loan (Inflated)]]/Table1[[#This Row],[Total capital cost Incl subsidies (Inflated)]],0)</f>
        <v>0.1188738785983124</v>
      </c>
      <c r="Y1111" s="43">
        <f>IFERROR(Table1[[#This Row],[Subsidies (Uninflated)]]/Table1[[#This Row],[Total capital cost Incl subsidies (Inflated)]],0)</f>
        <v>2.9600991034184725E-2</v>
      </c>
      <c r="Z1111" s="10"/>
    </row>
    <row r="1112" spans="1:26" ht="23.25" x14ac:dyDescent="0.35">
      <c r="A1112" s="32" t="s">
        <v>1102</v>
      </c>
      <c r="B1112" s="56" t="s">
        <v>1103</v>
      </c>
      <c r="C1112" s="53" t="s">
        <v>48</v>
      </c>
      <c r="D1112" s="65" t="s">
        <v>992</v>
      </c>
      <c r="E1112" s="65" t="s">
        <v>20</v>
      </c>
      <c r="F1112" s="60" t="s">
        <v>59</v>
      </c>
      <c r="G1112" s="70">
        <v>1</v>
      </c>
      <c r="H1112" s="34">
        <v>2006</v>
      </c>
      <c r="I1112" s="33">
        <v>2006</v>
      </c>
      <c r="J1112" s="65">
        <v>2031</v>
      </c>
      <c r="K1112" s="35">
        <v>30</v>
      </c>
      <c r="L1112" s="32">
        <v>0</v>
      </c>
      <c r="M1112" s="32">
        <v>0.1</v>
      </c>
      <c r="N1112" s="32">
        <v>0.02</v>
      </c>
      <c r="O1112" s="32">
        <v>0.88</v>
      </c>
      <c r="P1112" s="36">
        <v>0.875</v>
      </c>
      <c r="Q1112" s="37">
        <v>0.87749999999999995</v>
      </c>
      <c r="R1112" s="38">
        <v>58.396999999999998</v>
      </c>
      <c r="S1112" s="39">
        <v>0</v>
      </c>
      <c r="T1112" s="39">
        <v>58.396999999999998</v>
      </c>
      <c r="U1112" s="39">
        <v>51.243367499999998</v>
      </c>
      <c r="V1112" s="40">
        <v>7.1536325000000014</v>
      </c>
      <c r="W1112" s="41">
        <f>IFERROR(Table1[[#This Row],[DC Capex (Inflated)]]/Table1[[#This Row],[Total capital cost Incl subsidies (Inflated)]],0)</f>
        <v>0.87749999999999995</v>
      </c>
      <c r="X1112" s="42">
        <f>IFERROR(Table1[[#This Row],[Rates Loan (Inflated)]]/Table1[[#This Row],[Total capital cost Incl subsidies (Inflated)]],0)</f>
        <v>0.12250000000000003</v>
      </c>
      <c r="Y1112" s="43">
        <f>IFERROR(Table1[[#This Row],[Subsidies (Uninflated)]]/Table1[[#This Row],[Total capital cost Incl subsidies (Inflated)]],0)</f>
        <v>0</v>
      </c>
      <c r="Z1112" s="10"/>
    </row>
    <row r="1113" spans="1:26" ht="23.25" x14ac:dyDescent="0.35">
      <c r="A1113" s="32" t="s">
        <v>1104</v>
      </c>
      <c r="B1113" s="56" t="s">
        <v>136</v>
      </c>
      <c r="C1113" s="53" t="s">
        <v>48</v>
      </c>
      <c r="D1113" s="65" t="s">
        <v>992</v>
      </c>
      <c r="E1113" s="65" t="s">
        <v>20</v>
      </c>
      <c r="F1113" s="60" t="s">
        <v>59</v>
      </c>
      <c r="G1113" s="70">
        <v>1</v>
      </c>
      <c r="H1113" s="34">
        <v>2006</v>
      </c>
      <c r="I1113" s="33">
        <v>2004</v>
      </c>
      <c r="J1113" s="65">
        <v>2031</v>
      </c>
      <c r="K1113" s="35">
        <v>30</v>
      </c>
      <c r="L1113" s="32">
        <v>0</v>
      </c>
      <c r="M1113" s="32">
        <v>0.1</v>
      </c>
      <c r="N1113" s="32">
        <v>0.02</v>
      </c>
      <c r="O1113" s="32">
        <v>0.88</v>
      </c>
      <c r="P1113" s="36">
        <v>0.875</v>
      </c>
      <c r="Q1113" s="37">
        <v>0.87749999999999995</v>
      </c>
      <c r="R1113" s="38">
        <v>688.42289000000005</v>
      </c>
      <c r="S1113" s="39">
        <v>0</v>
      </c>
      <c r="T1113" s="39">
        <v>688.42289000000005</v>
      </c>
      <c r="U1113" s="39">
        <v>604.09108597499994</v>
      </c>
      <c r="V1113" s="40">
        <v>84.331804025000054</v>
      </c>
      <c r="W1113" s="41">
        <f>IFERROR(Table1[[#This Row],[DC Capex (Inflated)]]/Table1[[#This Row],[Total capital cost Incl subsidies (Inflated)]],0)</f>
        <v>0.87749999999999984</v>
      </c>
      <c r="X1113" s="42">
        <f>IFERROR(Table1[[#This Row],[Rates Loan (Inflated)]]/Table1[[#This Row],[Total capital cost Incl subsidies (Inflated)]],0)</f>
        <v>0.12250000000000007</v>
      </c>
      <c r="Y1113" s="43">
        <f>IFERROR(Table1[[#This Row],[Subsidies (Uninflated)]]/Table1[[#This Row],[Total capital cost Incl subsidies (Inflated)]],0)</f>
        <v>0</v>
      </c>
      <c r="Z1113" s="10"/>
    </row>
    <row r="1114" spans="1:26" ht="23.25" x14ac:dyDescent="0.35">
      <c r="A1114" s="32" t="s">
        <v>1105</v>
      </c>
      <c r="B1114" s="56" t="s">
        <v>1106</v>
      </c>
      <c r="C1114" s="53" t="s">
        <v>48</v>
      </c>
      <c r="D1114" s="65" t="s">
        <v>992</v>
      </c>
      <c r="E1114" s="65" t="s">
        <v>20</v>
      </c>
      <c r="F1114" s="60" t="s">
        <v>59</v>
      </c>
      <c r="G1114" s="70">
        <v>1</v>
      </c>
      <c r="H1114" s="34">
        <v>2006</v>
      </c>
      <c r="I1114" s="33">
        <v>2008</v>
      </c>
      <c r="J1114" s="65">
        <v>2031</v>
      </c>
      <c r="K1114" s="35">
        <v>30</v>
      </c>
      <c r="L1114" s="32">
        <v>0</v>
      </c>
      <c r="M1114" s="32">
        <v>0.1</v>
      </c>
      <c r="N1114" s="32">
        <v>0.02</v>
      </c>
      <c r="O1114" s="32">
        <v>0.88</v>
      </c>
      <c r="P1114" s="36">
        <v>0.875</v>
      </c>
      <c r="Q1114" s="37">
        <v>0.87749999999999995</v>
      </c>
      <c r="R1114" s="38">
        <v>88.305109999999999</v>
      </c>
      <c r="S1114" s="39">
        <v>0</v>
      </c>
      <c r="T1114" s="39">
        <v>88.305109999999999</v>
      </c>
      <c r="U1114" s="39">
        <v>77.487734024999995</v>
      </c>
      <c r="V1114" s="40">
        <v>10.817375975000004</v>
      </c>
      <c r="W1114" s="41">
        <f>IFERROR(Table1[[#This Row],[DC Capex (Inflated)]]/Table1[[#This Row],[Total capital cost Incl subsidies (Inflated)]],0)</f>
        <v>0.87749999999999995</v>
      </c>
      <c r="X1114" s="42">
        <f>IFERROR(Table1[[#This Row],[Rates Loan (Inflated)]]/Table1[[#This Row],[Total capital cost Incl subsidies (Inflated)]],0)</f>
        <v>0.12250000000000005</v>
      </c>
      <c r="Y1114" s="43">
        <f>IFERROR(Table1[[#This Row],[Subsidies (Uninflated)]]/Table1[[#This Row],[Total capital cost Incl subsidies (Inflated)]],0)</f>
        <v>0</v>
      </c>
      <c r="Z1114" s="10"/>
    </row>
    <row r="1115" spans="1:26" ht="23.25" x14ac:dyDescent="0.35">
      <c r="A1115" s="32" t="s">
        <v>1160</v>
      </c>
      <c r="B1115" s="56" t="s">
        <v>1161</v>
      </c>
      <c r="C1115" s="53" t="s">
        <v>48</v>
      </c>
      <c r="D1115" s="65" t="s">
        <v>992</v>
      </c>
      <c r="E1115" s="65" t="s">
        <v>20</v>
      </c>
      <c r="F1115" s="60" t="s">
        <v>59</v>
      </c>
      <c r="G1115" s="70">
        <v>1</v>
      </c>
      <c r="H1115" s="34">
        <v>2006</v>
      </c>
      <c r="I1115" s="33">
        <v>2008</v>
      </c>
      <c r="J1115" s="65">
        <v>2031</v>
      </c>
      <c r="K1115" s="35">
        <v>30</v>
      </c>
      <c r="L1115" s="32">
        <v>0</v>
      </c>
      <c r="M1115" s="32">
        <v>0.1</v>
      </c>
      <c r="N1115" s="32">
        <v>0.02</v>
      </c>
      <c r="O1115" s="32">
        <v>0.88</v>
      </c>
      <c r="P1115" s="36">
        <v>0.875</v>
      </c>
      <c r="Q1115" s="37">
        <v>0.87749999999999995</v>
      </c>
      <c r="R1115" s="38">
        <v>395.19060000000002</v>
      </c>
      <c r="S1115" s="39">
        <v>0</v>
      </c>
      <c r="T1115" s="39">
        <v>395.19060000000002</v>
      </c>
      <c r="U1115" s="39">
        <v>346.77975149999997</v>
      </c>
      <c r="V1115" s="40">
        <v>48.410848500000043</v>
      </c>
      <c r="W1115" s="41">
        <f>IFERROR(Table1[[#This Row],[DC Capex (Inflated)]]/Table1[[#This Row],[Total capital cost Incl subsidies (Inflated)]],0)</f>
        <v>0.87749999999999995</v>
      </c>
      <c r="X1115" s="42">
        <f>IFERROR(Table1[[#This Row],[Rates Loan (Inflated)]]/Table1[[#This Row],[Total capital cost Incl subsidies (Inflated)]],0)</f>
        <v>0.12250000000000011</v>
      </c>
      <c r="Y1115" s="43">
        <f>IFERROR(Table1[[#This Row],[Subsidies (Uninflated)]]/Table1[[#This Row],[Total capital cost Incl subsidies (Inflated)]],0)</f>
        <v>0</v>
      </c>
      <c r="Z1115" s="10"/>
    </row>
    <row r="1116" spans="1:26" ht="23.25" x14ac:dyDescent="0.35">
      <c r="A1116" s="32" t="s">
        <v>1181</v>
      </c>
      <c r="B1116" s="56" t="s">
        <v>1182</v>
      </c>
      <c r="C1116" s="53" t="s">
        <v>48</v>
      </c>
      <c r="D1116" s="65" t="s">
        <v>992</v>
      </c>
      <c r="E1116" s="65" t="s">
        <v>20</v>
      </c>
      <c r="F1116" s="60" t="s">
        <v>59</v>
      </c>
      <c r="G1116" s="70">
        <v>1</v>
      </c>
      <c r="H1116" s="34">
        <v>2006</v>
      </c>
      <c r="I1116" s="33">
        <v>2012</v>
      </c>
      <c r="J1116" s="65">
        <v>2031</v>
      </c>
      <c r="K1116" s="35">
        <v>30</v>
      </c>
      <c r="L1116" s="32">
        <v>0</v>
      </c>
      <c r="M1116" s="32">
        <v>0.1</v>
      </c>
      <c r="N1116" s="32">
        <v>0.02</v>
      </c>
      <c r="O1116" s="32">
        <v>0.88</v>
      </c>
      <c r="P1116" s="36">
        <v>0.875</v>
      </c>
      <c r="Q1116" s="37">
        <v>0.87749999999999995</v>
      </c>
      <c r="R1116" s="38">
        <v>6.21</v>
      </c>
      <c r="S1116" s="39">
        <v>0</v>
      </c>
      <c r="T1116" s="39">
        <v>6.21</v>
      </c>
      <c r="U1116" s="39">
        <v>5.4492749999999992</v>
      </c>
      <c r="V1116" s="40">
        <v>0.76072500000000076</v>
      </c>
      <c r="W1116" s="41">
        <f>IFERROR(Table1[[#This Row],[DC Capex (Inflated)]]/Table1[[#This Row],[Total capital cost Incl subsidies (Inflated)]],0)</f>
        <v>0.87749999999999984</v>
      </c>
      <c r="X1116" s="42">
        <f>IFERROR(Table1[[#This Row],[Rates Loan (Inflated)]]/Table1[[#This Row],[Total capital cost Incl subsidies (Inflated)]],0)</f>
        <v>0.12250000000000012</v>
      </c>
      <c r="Y1116" s="43">
        <f>IFERROR(Table1[[#This Row],[Subsidies (Uninflated)]]/Table1[[#This Row],[Total capital cost Incl subsidies (Inflated)]],0)</f>
        <v>0</v>
      </c>
      <c r="Z1116" s="10"/>
    </row>
    <row r="1117" spans="1:26" ht="23.25" x14ac:dyDescent="0.35">
      <c r="A1117" s="32" t="s">
        <v>1107</v>
      </c>
      <c r="B1117" s="56" t="s">
        <v>165</v>
      </c>
      <c r="C1117" s="53" t="s">
        <v>48</v>
      </c>
      <c r="D1117" s="65" t="s">
        <v>992</v>
      </c>
      <c r="E1117" s="65" t="s">
        <v>20</v>
      </c>
      <c r="F1117" s="60" t="s">
        <v>59</v>
      </c>
      <c r="G1117" s="70">
        <v>1</v>
      </c>
      <c r="H1117" s="34">
        <v>2006</v>
      </c>
      <c r="I1117" s="33">
        <v>2005</v>
      </c>
      <c r="J1117" s="65">
        <v>2031</v>
      </c>
      <c r="K1117" s="35">
        <v>30</v>
      </c>
      <c r="L1117" s="32">
        <v>0</v>
      </c>
      <c r="M1117" s="32">
        <v>0.1</v>
      </c>
      <c r="N1117" s="32">
        <v>0.02</v>
      </c>
      <c r="O1117" s="32">
        <v>0.88</v>
      </c>
      <c r="P1117" s="36">
        <v>0.875</v>
      </c>
      <c r="Q1117" s="37">
        <v>0.87749999999999995</v>
      </c>
      <c r="R1117" s="38">
        <v>757.65149999999994</v>
      </c>
      <c r="S1117" s="39">
        <v>0</v>
      </c>
      <c r="T1117" s="39">
        <v>757.65149999999994</v>
      </c>
      <c r="U1117" s="39">
        <v>664.83919125</v>
      </c>
      <c r="V1117" s="40">
        <v>92.812308750000014</v>
      </c>
      <c r="W1117" s="41">
        <f>IFERROR(Table1[[#This Row],[DC Capex (Inflated)]]/Table1[[#This Row],[Total capital cost Incl subsidies (Inflated)]],0)</f>
        <v>0.87750000000000006</v>
      </c>
      <c r="X1117" s="42">
        <f>IFERROR(Table1[[#This Row],[Rates Loan (Inflated)]]/Table1[[#This Row],[Total capital cost Incl subsidies (Inflated)]],0)</f>
        <v>0.12250000000000003</v>
      </c>
      <c r="Y1117" s="43">
        <f>IFERROR(Table1[[#This Row],[Subsidies (Uninflated)]]/Table1[[#This Row],[Total capital cost Incl subsidies (Inflated)]],0)</f>
        <v>0</v>
      </c>
      <c r="Z1117" s="10"/>
    </row>
    <row r="1118" spans="1:26" ht="23.25" x14ac:dyDescent="0.35">
      <c r="A1118" s="32" t="s">
        <v>1170</v>
      </c>
      <c r="B1118" s="56" t="s">
        <v>1171</v>
      </c>
      <c r="C1118" s="53" t="s">
        <v>48</v>
      </c>
      <c r="D1118" s="65" t="s">
        <v>992</v>
      </c>
      <c r="E1118" s="65" t="s">
        <v>20</v>
      </c>
      <c r="F1118" s="60" t="s">
        <v>59</v>
      </c>
      <c r="G1118" s="70">
        <v>1</v>
      </c>
      <c r="H1118" s="34">
        <v>2006</v>
      </c>
      <c r="I1118" s="33">
        <v>2008</v>
      </c>
      <c r="J1118" s="65">
        <v>2031</v>
      </c>
      <c r="K1118" s="35">
        <v>30</v>
      </c>
      <c r="L1118" s="32">
        <v>0</v>
      </c>
      <c r="M1118" s="32">
        <v>0.1</v>
      </c>
      <c r="N1118" s="32">
        <v>0.02</v>
      </c>
      <c r="O1118" s="32">
        <v>0.88</v>
      </c>
      <c r="P1118" s="36">
        <v>0.875</v>
      </c>
      <c r="Q1118" s="37">
        <v>0.87749999999999995</v>
      </c>
      <c r="R1118" s="38">
        <v>16.875450000000001</v>
      </c>
      <c r="S1118" s="39">
        <v>0</v>
      </c>
      <c r="T1118" s="39">
        <v>16.875450000000001</v>
      </c>
      <c r="U1118" s="39">
        <v>14.808207375</v>
      </c>
      <c r="V1118" s="40">
        <v>2.0672426250000004</v>
      </c>
      <c r="W1118" s="41">
        <f>IFERROR(Table1[[#This Row],[DC Capex (Inflated)]]/Table1[[#This Row],[Total capital cost Incl subsidies (Inflated)]],0)</f>
        <v>0.87749999999999995</v>
      </c>
      <c r="X1118" s="42">
        <f>IFERROR(Table1[[#This Row],[Rates Loan (Inflated)]]/Table1[[#This Row],[Total capital cost Incl subsidies (Inflated)]],0)</f>
        <v>0.12250000000000003</v>
      </c>
      <c r="Y1118" s="43">
        <f>IFERROR(Table1[[#This Row],[Subsidies (Uninflated)]]/Table1[[#This Row],[Total capital cost Incl subsidies (Inflated)]],0)</f>
        <v>0</v>
      </c>
      <c r="Z1118" s="10"/>
    </row>
    <row r="1119" spans="1:26" ht="23.25" x14ac:dyDescent="0.35">
      <c r="A1119" s="32" t="s">
        <v>1172</v>
      </c>
      <c r="B1119" s="56" t="s">
        <v>1173</v>
      </c>
      <c r="C1119" s="53" t="s">
        <v>48</v>
      </c>
      <c r="D1119" s="65" t="s">
        <v>992</v>
      </c>
      <c r="E1119" s="65" t="s">
        <v>20</v>
      </c>
      <c r="F1119" s="60" t="s">
        <v>59</v>
      </c>
      <c r="G1119" s="70">
        <v>1</v>
      </c>
      <c r="H1119" s="34">
        <v>2006</v>
      </c>
      <c r="I1119" s="33">
        <v>2008</v>
      </c>
      <c r="J1119" s="65">
        <v>2031</v>
      </c>
      <c r="K1119" s="35">
        <v>30</v>
      </c>
      <c r="L1119" s="32">
        <v>0</v>
      </c>
      <c r="M1119" s="32">
        <v>0.1</v>
      </c>
      <c r="N1119" s="32">
        <v>0.02</v>
      </c>
      <c r="O1119" s="32">
        <v>0.88</v>
      </c>
      <c r="P1119" s="36">
        <v>0.875</v>
      </c>
      <c r="Q1119" s="37">
        <v>0.87749999999999995</v>
      </c>
      <c r="R1119" s="38">
        <v>18.984670000000001</v>
      </c>
      <c r="S1119" s="39">
        <v>0</v>
      </c>
      <c r="T1119" s="39">
        <v>18.984670000000001</v>
      </c>
      <c r="U1119" s="39">
        <v>16.659047924999999</v>
      </c>
      <c r="V1119" s="40">
        <v>2.3256220750000018</v>
      </c>
      <c r="W1119" s="41">
        <f>IFERROR(Table1[[#This Row],[DC Capex (Inflated)]]/Table1[[#This Row],[Total capital cost Incl subsidies (Inflated)]],0)</f>
        <v>0.87749999999999995</v>
      </c>
      <c r="X1119" s="42">
        <f>IFERROR(Table1[[#This Row],[Rates Loan (Inflated)]]/Table1[[#This Row],[Total capital cost Incl subsidies (Inflated)]],0)</f>
        <v>0.12250000000000009</v>
      </c>
      <c r="Y1119" s="43">
        <f>IFERROR(Table1[[#This Row],[Subsidies (Uninflated)]]/Table1[[#This Row],[Total capital cost Incl subsidies (Inflated)]],0)</f>
        <v>0</v>
      </c>
      <c r="Z1119" s="10"/>
    </row>
    <row r="1120" spans="1:26" ht="23.25" x14ac:dyDescent="0.35">
      <c r="A1120" s="32" t="s">
        <v>1114</v>
      </c>
      <c r="B1120" s="56" t="s">
        <v>1115</v>
      </c>
      <c r="C1120" s="53" t="s">
        <v>48</v>
      </c>
      <c r="D1120" s="65" t="s">
        <v>992</v>
      </c>
      <c r="E1120" s="65" t="s">
        <v>20</v>
      </c>
      <c r="F1120" s="60" t="s">
        <v>59</v>
      </c>
      <c r="G1120" s="70">
        <v>1</v>
      </c>
      <c r="H1120" s="34">
        <v>2006</v>
      </c>
      <c r="I1120" s="33">
        <v>2006</v>
      </c>
      <c r="J1120" s="65">
        <v>2031</v>
      </c>
      <c r="K1120" s="35">
        <v>30</v>
      </c>
      <c r="L1120" s="32">
        <v>0</v>
      </c>
      <c r="M1120" s="32">
        <v>0.1</v>
      </c>
      <c r="N1120" s="32">
        <v>0.02</v>
      </c>
      <c r="O1120" s="32">
        <v>0.88</v>
      </c>
      <c r="P1120" s="36">
        <v>0.875</v>
      </c>
      <c r="Q1120" s="37">
        <v>0.87749999999999995</v>
      </c>
      <c r="R1120" s="38">
        <v>347.67509000000007</v>
      </c>
      <c r="S1120" s="39">
        <v>0</v>
      </c>
      <c r="T1120" s="39">
        <v>347.67509000000007</v>
      </c>
      <c r="U1120" s="39">
        <v>305.08489147500001</v>
      </c>
      <c r="V1120" s="40">
        <v>42.590198525000019</v>
      </c>
      <c r="W1120" s="41">
        <f>IFERROR(Table1[[#This Row],[DC Capex (Inflated)]]/Table1[[#This Row],[Total capital cost Incl subsidies (Inflated)]],0)</f>
        <v>0.87749999999999984</v>
      </c>
      <c r="X1120" s="42">
        <f>IFERROR(Table1[[#This Row],[Rates Loan (Inflated)]]/Table1[[#This Row],[Total capital cost Incl subsidies (Inflated)]],0)</f>
        <v>0.12250000000000003</v>
      </c>
      <c r="Y1120" s="43">
        <f>IFERROR(Table1[[#This Row],[Subsidies (Uninflated)]]/Table1[[#This Row],[Total capital cost Incl subsidies (Inflated)]],0)</f>
        <v>0</v>
      </c>
      <c r="Z1120" s="10"/>
    </row>
    <row r="1121" spans="1:26" ht="23.25" x14ac:dyDescent="0.35">
      <c r="A1121" s="32" t="s">
        <v>1117</v>
      </c>
      <c r="B1121" s="56" t="s">
        <v>1118</v>
      </c>
      <c r="C1121" s="53" t="s">
        <v>48</v>
      </c>
      <c r="D1121" s="65" t="s">
        <v>992</v>
      </c>
      <c r="E1121" s="65" t="s">
        <v>20</v>
      </c>
      <c r="F1121" s="60" t="s">
        <v>59</v>
      </c>
      <c r="G1121" s="70">
        <v>1</v>
      </c>
      <c r="H1121" s="34">
        <v>2006</v>
      </c>
      <c r="I1121" s="33">
        <v>2006</v>
      </c>
      <c r="J1121" s="65">
        <v>2031</v>
      </c>
      <c r="K1121" s="35">
        <v>30</v>
      </c>
      <c r="L1121" s="32">
        <v>0</v>
      </c>
      <c r="M1121" s="32">
        <v>0.1</v>
      </c>
      <c r="N1121" s="32">
        <v>0.02</v>
      </c>
      <c r="O1121" s="32">
        <v>0.88</v>
      </c>
      <c r="P1121" s="36">
        <v>0.875</v>
      </c>
      <c r="Q1121" s="37">
        <v>0.87749999999999995</v>
      </c>
      <c r="R1121" s="38">
        <v>1060.64761</v>
      </c>
      <c r="S1121" s="39">
        <v>0</v>
      </c>
      <c r="T1121" s="39">
        <v>1060.64761</v>
      </c>
      <c r="U1121" s="39">
        <v>930.71827777499993</v>
      </c>
      <c r="V1121" s="40">
        <v>129.92933222500005</v>
      </c>
      <c r="W1121" s="41">
        <f>IFERROR(Table1[[#This Row],[DC Capex (Inflated)]]/Table1[[#This Row],[Total capital cost Incl subsidies (Inflated)]],0)</f>
        <v>0.87749999999999995</v>
      </c>
      <c r="X1121" s="42">
        <f>IFERROR(Table1[[#This Row],[Rates Loan (Inflated)]]/Table1[[#This Row],[Total capital cost Incl subsidies (Inflated)]],0)</f>
        <v>0.12250000000000005</v>
      </c>
      <c r="Y1121" s="43">
        <f>IFERROR(Table1[[#This Row],[Subsidies (Uninflated)]]/Table1[[#This Row],[Total capital cost Incl subsidies (Inflated)]],0)</f>
        <v>0</v>
      </c>
      <c r="Z1121" s="10"/>
    </row>
    <row r="1122" spans="1:26" ht="23.25" x14ac:dyDescent="0.35">
      <c r="A1122" s="32" t="s">
        <v>1179</v>
      </c>
      <c r="B1122" s="56" t="s">
        <v>1180</v>
      </c>
      <c r="C1122" s="53" t="s">
        <v>48</v>
      </c>
      <c r="D1122" s="65" t="s">
        <v>992</v>
      </c>
      <c r="E1122" s="65" t="s">
        <v>20</v>
      </c>
      <c r="F1122" s="60" t="s">
        <v>59</v>
      </c>
      <c r="G1122" s="70">
        <v>1</v>
      </c>
      <c r="H1122" s="34">
        <v>2006</v>
      </c>
      <c r="I1122" s="33">
        <v>2008</v>
      </c>
      <c r="J1122" s="65">
        <v>2031</v>
      </c>
      <c r="K1122" s="35">
        <v>30</v>
      </c>
      <c r="L1122" s="32">
        <v>0</v>
      </c>
      <c r="M1122" s="32">
        <v>0.1</v>
      </c>
      <c r="N1122" s="32">
        <v>0.02</v>
      </c>
      <c r="O1122" s="32">
        <v>0.88</v>
      </c>
      <c r="P1122" s="36">
        <v>0.875</v>
      </c>
      <c r="Q1122" s="37">
        <v>0.87749999999999995</v>
      </c>
      <c r="R1122" s="38">
        <v>123.24133999999999</v>
      </c>
      <c r="S1122" s="39">
        <v>0</v>
      </c>
      <c r="T1122" s="39">
        <v>123.24133999999999</v>
      </c>
      <c r="U1122" s="39">
        <v>108.14427584999999</v>
      </c>
      <c r="V1122" s="40">
        <v>15.097064150000003</v>
      </c>
      <c r="W1122" s="41">
        <f>IFERROR(Table1[[#This Row],[DC Capex (Inflated)]]/Table1[[#This Row],[Total capital cost Incl subsidies (Inflated)]],0)</f>
        <v>0.87749999999999995</v>
      </c>
      <c r="X1122" s="42">
        <f>IFERROR(Table1[[#This Row],[Rates Loan (Inflated)]]/Table1[[#This Row],[Total capital cost Incl subsidies (Inflated)]],0)</f>
        <v>0.12250000000000003</v>
      </c>
      <c r="Y1122" s="43">
        <f>IFERROR(Table1[[#This Row],[Subsidies (Uninflated)]]/Table1[[#This Row],[Total capital cost Incl subsidies (Inflated)]],0)</f>
        <v>0</v>
      </c>
      <c r="Z1122" s="10"/>
    </row>
    <row r="1123" spans="1:26" ht="23.25" x14ac:dyDescent="0.35">
      <c r="A1123" s="32" t="s">
        <v>1133</v>
      </c>
      <c r="B1123" s="56" t="s">
        <v>652</v>
      </c>
      <c r="C1123" s="53" t="s">
        <v>48</v>
      </c>
      <c r="D1123" s="65" t="s">
        <v>992</v>
      </c>
      <c r="E1123" s="65" t="s">
        <v>20</v>
      </c>
      <c r="F1123" s="60" t="s">
        <v>59</v>
      </c>
      <c r="G1123" s="70">
        <v>1</v>
      </c>
      <c r="H1123" s="34">
        <v>2006</v>
      </c>
      <c r="I1123" s="33">
        <v>2005</v>
      </c>
      <c r="J1123" s="65">
        <v>2031</v>
      </c>
      <c r="K1123" s="35">
        <v>30</v>
      </c>
      <c r="L1123" s="32">
        <v>0</v>
      </c>
      <c r="M1123" s="32">
        <v>0.1</v>
      </c>
      <c r="N1123" s="32">
        <v>0.02</v>
      </c>
      <c r="O1123" s="32">
        <v>0.88</v>
      </c>
      <c r="P1123" s="36">
        <v>0.875</v>
      </c>
      <c r="Q1123" s="37">
        <v>0.87749999999999995</v>
      </c>
      <c r="R1123" s="38">
        <v>66.724999999999994</v>
      </c>
      <c r="S1123" s="39">
        <v>0</v>
      </c>
      <c r="T1123" s="39">
        <v>66.724999999999994</v>
      </c>
      <c r="U1123" s="39">
        <v>58.551187499999997</v>
      </c>
      <c r="V1123" s="40">
        <v>8.1738125000000021</v>
      </c>
      <c r="W1123" s="41">
        <f>IFERROR(Table1[[#This Row],[DC Capex (Inflated)]]/Table1[[#This Row],[Total capital cost Incl subsidies (Inflated)]],0)</f>
        <v>0.87750000000000006</v>
      </c>
      <c r="X1123" s="42">
        <f>IFERROR(Table1[[#This Row],[Rates Loan (Inflated)]]/Table1[[#This Row],[Total capital cost Incl subsidies (Inflated)]],0)</f>
        <v>0.12250000000000004</v>
      </c>
      <c r="Y1123" s="43">
        <f>IFERROR(Table1[[#This Row],[Subsidies (Uninflated)]]/Table1[[#This Row],[Total capital cost Incl subsidies (Inflated)]],0)</f>
        <v>0</v>
      </c>
      <c r="Z1123" s="10"/>
    </row>
    <row r="1124" spans="1:26" ht="23.25" x14ac:dyDescent="0.35">
      <c r="A1124" s="32" t="s">
        <v>991</v>
      </c>
      <c r="B1124" s="56" t="s">
        <v>993</v>
      </c>
      <c r="C1124" s="53" t="s">
        <v>48</v>
      </c>
      <c r="D1124" s="65" t="s">
        <v>992</v>
      </c>
      <c r="E1124" s="65" t="s">
        <v>20</v>
      </c>
      <c r="F1124" s="60" t="s">
        <v>59</v>
      </c>
      <c r="G1124" s="70">
        <v>1</v>
      </c>
      <c r="H1124" s="34">
        <v>2006</v>
      </c>
      <c r="I1124" s="33">
        <v>2013</v>
      </c>
      <c r="J1124" s="65">
        <v>2031</v>
      </c>
      <c r="K1124" s="35">
        <v>30</v>
      </c>
      <c r="L1124" s="32">
        <v>0</v>
      </c>
      <c r="M1124" s="32">
        <v>0.1</v>
      </c>
      <c r="N1124" s="32">
        <v>0.02</v>
      </c>
      <c r="O1124" s="32">
        <v>0.88</v>
      </c>
      <c r="P1124" s="36">
        <v>0.875</v>
      </c>
      <c r="Q1124" s="37">
        <v>0.87749999999999995</v>
      </c>
      <c r="R1124" s="38">
        <v>947.00510000000008</v>
      </c>
      <c r="S1124" s="39">
        <v>0</v>
      </c>
      <c r="T1124" s="39">
        <v>947.00510000000008</v>
      </c>
      <c r="U1124" s="39">
        <v>830.99697524999999</v>
      </c>
      <c r="V1124" s="40">
        <v>116.00812475000011</v>
      </c>
      <c r="W1124" s="41">
        <f>IFERROR(Table1[[#This Row],[DC Capex (Inflated)]]/Table1[[#This Row],[Total capital cost Incl subsidies (Inflated)]],0)</f>
        <v>0.87749999999999995</v>
      </c>
      <c r="X1124" s="42">
        <f>IFERROR(Table1[[#This Row],[Rates Loan (Inflated)]]/Table1[[#This Row],[Total capital cost Incl subsidies (Inflated)]],0)</f>
        <v>0.12250000000000011</v>
      </c>
      <c r="Y1124" s="43">
        <f>IFERROR(Table1[[#This Row],[Subsidies (Uninflated)]]/Table1[[#This Row],[Total capital cost Incl subsidies (Inflated)]],0)</f>
        <v>0</v>
      </c>
      <c r="Z1124" s="10"/>
    </row>
    <row r="1125" spans="1:26" ht="23.25" x14ac:dyDescent="0.35">
      <c r="A1125" s="32" t="s">
        <v>1121</v>
      </c>
      <c r="B1125" s="56" t="s">
        <v>1122</v>
      </c>
      <c r="C1125" s="53" t="s">
        <v>48</v>
      </c>
      <c r="D1125" s="65" t="s">
        <v>992</v>
      </c>
      <c r="E1125" s="65" t="s">
        <v>20</v>
      </c>
      <c r="F1125" s="60" t="s">
        <v>59</v>
      </c>
      <c r="G1125" s="70">
        <v>1</v>
      </c>
      <c r="H1125" s="34">
        <v>2006</v>
      </c>
      <c r="I1125" s="33">
        <v>2006</v>
      </c>
      <c r="J1125" s="65">
        <v>2031</v>
      </c>
      <c r="K1125" s="35">
        <v>30</v>
      </c>
      <c r="L1125" s="32">
        <v>0</v>
      </c>
      <c r="M1125" s="32">
        <v>0.1</v>
      </c>
      <c r="N1125" s="32">
        <v>0.02</v>
      </c>
      <c r="O1125" s="32">
        <v>0.88</v>
      </c>
      <c r="P1125" s="36">
        <v>0.875</v>
      </c>
      <c r="Q1125" s="37">
        <v>0.87749999999999995</v>
      </c>
      <c r="R1125" s="38">
        <v>19.349</v>
      </c>
      <c r="S1125" s="39">
        <v>0</v>
      </c>
      <c r="T1125" s="39">
        <v>19.349</v>
      </c>
      <c r="U1125" s="39">
        <v>16.978747500000001</v>
      </c>
      <c r="V1125" s="40">
        <v>2.3702524999999994</v>
      </c>
      <c r="W1125" s="41">
        <f>IFERROR(Table1[[#This Row],[DC Capex (Inflated)]]/Table1[[#This Row],[Total capital cost Incl subsidies (Inflated)]],0)</f>
        <v>0.87750000000000006</v>
      </c>
      <c r="X1125" s="42">
        <f>IFERROR(Table1[[#This Row],[Rates Loan (Inflated)]]/Table1[[#This Row],[Total capital cost Incl subsidies (Inflated)]],0)</f>
        <v>0.12249999999999997</v>
      </c>
      <c r="Y1125" s="43">
        <f>IFERROR(Table1[[#This Row],[Subsidies (Uninflated)]]/Table1[[#This Row],[Total capital cost Incl subsidies (Inflated)]],0)</f>
        <v>0</v>
      </c>
      <c r="Z1125" s="10"/>
    </row>
    <row r="1126" spans="1:26" ht="23.25" x14ac:dyDescent="0.35">
      <c r="A1126" s="32" t="s">
        <v>1123</v>
      </c>
      <c r="B1126" s="56" t="s">
        <v>1124</v>
      </c>
      <c r="C1126" s="53" t="s">
        <v>48</v>
      </c>
      <c r="D1126" s="65" t="s">
        <v>992</v>
      </c>
      <c r="E1126" s="65" t="s">
        <v>20</v>
      </c>
      <c r="F1126" s="60" t="s">
        <v>59</v>
      </c>
      <c r="G1126" s="70">
        <v>1</v>
      </c>
      <c r="H1126" s="34">
        <v>2006</v>
      </c>
      <c r="I1126" s="33">
        <v>2004</v>
      </c>
      <c r="J1126" s="65">
        <v>2031</v>
      </c>
      <c r="K1126" s="35">
        <v>30</v>
      </c>
      <c r="L1126" s="32">
        <v>0</v>
      </c>
      <c r="M1126" s="32">
        <v>0.1</v>
      </c>
      <c r="N1126" s="32">
        <v>0.02</v>
      </c>
      <c r="O1126" s="32">
        <v>0.88</v>
      </c>
      <c r="P1126" s="36">
        <v>0.875</v>
      </c>
      <c r="Q1126" s="37">
        <v>0.87749999999999995</v>
      </c>
      <c r="R1126" s="38">
        <v>406.69198999999998</v>
      </c>
      <c r="S1126" s="39">
        <v>0</v>
      </c>
      <c r="T1126" s="39">
        <v>406.69198999999998</v>
      </c>
      <c r="U1126" s="39">
        <v>356.87222122499998</v>
      </c>
      <c r="V1126" s="40">
        <v>49.819768775000043</v>
      </c>
      <c r="W1126" s="41">
        <f>IFERROR(Table1[[#This Row],[DC Capex (Inflated)]]/Table1[[#This Row],[Total capital cost Incl subsidies (Inflated)]],0)</f>
        <v>0.87749999999999995</v>
      </c>
      <c r="X1126" s="42">
        <f>IFERROR(Table1[[#This Row],[Rates Loan (Inflated)]]/Table1[[#This Row],[Total capital cost Incl subsidies (Inflated)]],0)</f>
        <v>0.12250000000000011</v>
      </c>
      <c r="Y1126" s="43">
        <f>IFERROR(Table1[[#This Row],[Subsidies (Uninflated)]]/Table1[[#This Row],[Total capital cost Incl subsidies (Inflated)]],0)</f>
        <v>0</v>
      </c>
      <c r="Z1126" s="10"/>
    </row>
    <row r="1127" spans="1:26" ht="23.25" x14ac:dyDescent="0.35">
      <c r="A1127" s="32" t="s">
        <v>1129</v>
      </c>
      <c r="B1127" s="56" t="s">
        <v>1130</v>
      </c>
      <c r="C1127" s="53" t="s">
        <v>48</v>
      </c>
      <c r="D1127" s="65" t="s">
        <v>992</v>
      </c>
      <c r="E1127" s="65" t="s">
        <v>20</v>
      </c>
      <c r="F1127" s="60" t="s">
        <v>59</v>
      </c>
      <c r="G1127" s="70">
        <v>1</v>
      </c>
      <c r="H1127" s="34">
        <v>2006</v>
      </c>
      <c r="I1127" s="33">
        <v>2004</v>
      </c>
      <c r="J1127" s="65">
        <v>2031</v>
      </c>
      <c r="K1127" s="35">
        <v>30</v>
      </c>
      <c r="L1127" s="32">
        <v>0</v>
      </c>
      <c r="M1127" s="32">
        <v>0.1</v>
      </c>
      <c r="N1127" s="32">
        <v>0.02</v>
      </c>
      <c r="O1127" s="32">
        <v>0.88</v>
      </c>
      <c r="P1127" s="36">
        <v>0.875</v>
      </c>
      <c r="Q1127" s="37">
        <v>0.87749999999999995</v>
      </c>
      <c r="R1127" s="38">
        <v>41</v>
      </c>
      <c r="S1127" s="39">
        <v>0</v>
      </c>
      <c r="T1127" s="39">
        <v>41</v>
      </c>
      <c r="U1127" s="39">
        <v>35.977499999999999</v>
      </c>
      <c r="V1127" s="40">
        <v>5.0225000000000009</v>
      </c>
      <c r="W1127" s="41">
        <f>IFERROR(Table1[[#This Row],[DC Capex (Inflated)]]/Table1[[#This Row],[Total capital cost Incl subsidies (Inflated)]],0)</f>
        <v>0.87749999999999995</v>
      </c>
      <c r="X1127" s="42">
        <f>IFERROR(Table1[[#This Row],[Rates Loan (Inflated)]]/Table1[[#This Row],[Total capital cost Incl subsidies (Inflated)]],0)</f>
        <v>0.12250000000000003</v>
      </c>
      <c r="Y1127" s="43">
        <f>IFERROR(Table1[[#This Row],[Subsidies (Uninflated)]]/Table1[[#This Row],[Total capital cost Incl subsidies (Inflated)]],0)</f>
        <v>0</v>
      </c>
      <c r="Z1127" s="10"/>
    </row>
    <row r="1128" spans="1:26" ht="23.25" x14ac:dyDescent="0.35">
      <c r="A1128" s="32" t="s">
        <v>1131</v>
      </c>
      <c r="B1128" s="56" t="s">
        <v>1132</v>
      </c>
      <c r="C1128" s="53" t="s">
        <v>48</v>
      </c>
      <c r="D1128" s="65" t="s">
        <v>992</v>
      </c>
      <c r="E1128" s="65" t="s">
        <v>20</v>
      </c>
      <c r="F1128" s="60" t="s">
        <v>59</v>
      </c>
      <c r="G1128" s="70">
        <v>1</v>
      </c>
      <c r="H1128" s="34">
        <v>2006</v>
      </c>
      <c r="I1128" s="33">
        <v>2003</v>
      </c>
      <c r="J1128" s="65">
        <v>2031</v>
      </c>
      <c r="K1128" s="35">
        <v>30</v>
      </c>
      <c r="L1128" s="32">
        <v>0</v>
      </c>
      <c r="M1128" s="32">
        <v>0.1</v>
      </c>
      <c r="N1128" s="32">
        <v>0.02</v>
      </c>
      <c r="O1128" s="32">
        <v>0.88</v>
      </c>
      <c r="P1128" s="36">
        <v>0.875</v>
      </c>
      <c r="Q1128" s="37">
        <v>0.87749999999999995</v>
      </c>
      <c r="R1128" s="38">
        <v>52.64725</v>
      </c>
      <c r="S1128" s="39">
        <v>0</v>
      </c>
      <c r="T1128" s="39">
        <v>52.64725</v>
      </c>
      <c r="U1128" s="39">
        <v>46.197961874999997</v>
      </c>
      <c r="V1128" s="40">
        <v>6.4492881250000007</v>
      </c>
      <c r="W1128" s="41">
        <f>IFERROR(Table1[[#This Row],[DC Capex (Inflated)]]/Table1[[#This Row],[Total capital cost Incl subsidies (Inflated)]],0)</f>
        <v>0.87749999999999995</v>
      </c>
      <c r="X1128" s="42">
        <f>IFERROR(Table1[[#This Row],[Rates Loan (Inflated)]]/Table1[[#This Row],[Total capital cost Incl subsidies (Inflated)]],0)</f>
        <v>0.12250000000000001</v>
      </c>
      <c r="Y1128" s="43">
        <f>IFERROR(Table1[[#This Row],[Subsidies (Uninflated)]]/Table1[[#This Row],[Total capital cost Incl subsidies (Inflated)]],0)</f>
        <v>0</v>
      </c>
      <c r="Z1128" s="10"/>
    </row>
    <row r="1129" spans="1:26" ht="23.25" x14ac:dyDescent="0.35">
      <c r="A1129" s="32" t="s">
        <v>1596</v>
      </c>
      <c r="B1129" s="56" t="s">
        <v>1597</v>
      </c>
      <c r="C1129" s="53" t="s">
        <v>1570</v>
      </c>
      <c r="D1129" s="65" t="s">
        <v>992</v>
      </c>
      <c r="E1129" s="65" t="s">
        <v>20</v>
      </c>
      <c r="F1129" s="60" t="s">
        <v>59</v>
      </c>
      <c r="G1129" s="70">
        <v>1</v>
      </c>
      <c r="H1129" s="34">
        <v>2006</v>
      </c>
      <c r="I1129" s="33">
        <v>2021</v>
      </c>
      <c r="J1129" s="65">
        <v>2031</v>
      </c>
      <c r="K1129" s="35">
        <v>30</v>
      </c>
      <c r="L1129" s="32">
        <v>0</v>
      </c>
      <c r="M1129" s="32">
        <v>0.505</v>
      </c>
      <c r="N1129" s="32">
        <v>0</v>
      </c>
      <c r="O1129" s="32">
        <v>0.495</v>
      </c>
      <c r="P1129" s="36">
        <v>0.875</v>
      </c>
      <c r="Q1129" s="37">
        <v>0.68500000000000005</v>
      </c>
      <c r="R1129" s="38">
        <v>1448.9228999999998</v>
      </c>
      <c r="S1129" s="39">
        <v>0</v>
      </c>
      <c r="T1129" s="39">
        <v>1448.9228999999998</v>
      </c>
      <c r="U1129" s="39">
        <v>992.51218649999998</v>
      </c>
      <c r="V1129" s="40">
        <v>456.41071349999993</v>
      </c>
      <c r="W1129" s="41">
        <f>IFERROR(Table1[[#This Row],[DC Capex (Inflated)]]/Table1[[#This Row],[Total capital cost Incl subsidies (Inflated)]],0)</f>
        <v>0.68500000000000005</v>
      </c>
      <c r="X1129" s="42">
        <f>IFERROR(Table1[[#This Row],[Rates Loan (Inflated)]]/Table1[[#This Row],[Total capital cost Incl subsidies (Inflated)]],0)</f>
        <v>0.315</v>
      </c>
      <c r="Y1129" s="43">
        <f>IFERROR(Table1[[#This Row],[Subsidies (Uninflated)]]/Table1[[#This Row],[Total capital cost Incl subsidies (Inflated)]],0)</f>
        <v>0</v>
      </c>
      <c r="Z1129" s="10"/>
    </row>
    <row r="1130" spans="1:26" ht="23.25" x14ac:dyDescent="0.35">
      <c r="A1130" s="32" t="s">
        <v>1599</v>
      </c>
      <c r="B1130" s="56" t="s">
        <v>1600</v>
      </c>
      <c r="C1130" s="53" t="s">
        <v>1570</v>
      </c>
      <c r="D1130" s="65" t="s">
        <v>992</v>
      </c>
      <c r="E1130" s="65" t="s">
        <v>20</v>
      </c>
      <c r="F1130" s="60" t="s">
        <v>59</v>
      </c>
      <c r="G1130" s="70">
        <v>1</v>
      </c>
      <c r="H1130" s="34">
        <v>2006</v>
      </c>
      <c r="I1130" s="33">
        <v>2021</v>
      </c>
      <c r="J1130" s="65">
        <v>2031</v>
      </c>
      <c r="K1130" s="35">
        <v>30</v>
      </c>
      <c r="L1130" s="32">
        <v>0</v>
      </c>
      <c r="M1130" s="32">
        <v>0.1</v>
      </c>
      <c r="N1130" s="32">
        <v>0</v>
      </c>
      <c r="O1130" s="32">
        <v>0.9</v>
      </c>
      <c r="P1130" s="36">
        <v>0.875</v>
      </c>
      <c r="Q1130" s="37">
        <v>0.88749999999999996</v>
      </c>
      <c r="R1130" s="38">
        <v>19.693000000000001</v>
      </c>
      <c r="S1130" s="39">
        <v>0</v>
      </c>
      <c r="T1130" s="39">
        <v>19.693000000000001</v>
      </c>
      <c r="U1130" s="39">
        <v>17.4775375</v>
      </c>
      <c r="V1130" s="40">
        <v>2.215462500000001</v>
      </c>
      <c r="W1130" s="41">
        <f>IFERROR(Table1[[#This Row],[DC Capex (Inflated)]]/Table1[[#This Row],[Total capital cost Incl subsidies (Inflated)]],0)</f>
        <v>0.88749999999999996</v>
      </c>
      <c r="X1130" s="42">
        <f>IFERROR(Table1[[#This Row],[Rates Loan (Inflated)]]/Table1[[#This Row],[Total capital cost Incl subsidies (Inflated)]],0)</f>
        <v>0.11250000000000004</v>
      </c>
      <c r="Y1130" s="43">
        <f>IFERROR(Table1[[#This Row],[Subsidies (Uninflated)]]/Table1[[#This Row],[Total capital cost Incl subsidies (Inflated)]],0)</f>
        <v>0</v>
      </c>
      <c r="Z1130" s="10"/>
    </row>
    <row r="1131" spans="1:26" ht="23.25" x14ac:dyDescent="0.35">
      <c r="A1131" s="32" t="s">
        <v>2214</v>
      </c>
      <c r="B1131" s="56" t="s">
        <v>1598</v>
      </c>
      <c r="C1131" s="53" t="s">
        <v>1570</v>
      </c>
      <c r="D1131" s="65" t="s">
        <v>992</v>
      </c>
      <c r="E1131" s="65" t="s">
        <v>20</v>
      </c>
      <c r="F1131" s="60" t="s">
        <v>59</v>
      </c>
      <c r="G1131" s="70">
        <v>1</v>
      </c>
      <c r="H1131" s="34">
        <v>2006</v>
      </c>
      <c r="I1131" s="33">
        <v>2029</v>
      </c>
      <c r="J1131" s="65">
        <v>2034</v>
      </c>
      <c r="K1131" s="35">
        <v>30</v>
      </c>
      <c r="L1131" s="32">
        <v>0</v>
      </c>
      <c r="M1131" s="32">
        <v>0.70500000000000007</v>
      </c>
      <c r="N1131" s="32">
        <v>0</v>
      </c>
      <c r="O1131" s="32">
        <v>0.29499999999999993</v>
      </c>
      <c r="P1131" s="36">
        <v>0.63</v>
      </c>
      <c r="Q1131" s="37">
        <v>0.46249999999999997</v>
      </c>
      <c r="R1131" s="38">
        <v>2614.6354480856071</v>
      </c>
      <c r="S1131" s="39">
        <v>0</v>
      </c>
      <c r="T1131" s="39">
        <v>2614.6354480856071</v>
      </c>
      <c r="U1131" s="39">
        <v>1209.2688947395932</v>
      </c>
      <c r="V1131" s="40">
        <v>1405.3665533460139</v>
      </c>
      <c r="W1131" s="41">
        <f>IFERROR(Table1[[#This Row],[DC Capex (Inflated)]]/Table1[[#This Row],[Total capital cost Incl subsidies (Inflated)]],0)</f>
        <v>0.46249999999999997</v>
      </c>
      <c r="X1131" s="42">
        <f>IFERROR(Table1[[#This Row],[Rates Loan (Inflated)]]/Table1[[#This Row],[Total capital cost Incl subsidies (Inflated)]],0)</f>
        <v>0.53750000000000009</v>
      </c>
      <c r="Y1131" s="43">
        <f>IFERROR(Table1[[#This Row],[Subsidies (Uninflated)]]/Table1[[#This Row],[Total capital cost Incl subsidies (Inflated)]],0)</f>
        <v>0</v>
      </c>
      <c r="Z1131" s="10"/>
    </row>
    <row r="1132" spans="1:26" ht="46.5" x14ac:dyDescent="0.35">
      <c r="A1132" s="32" t="s">
        <v>2275</v>
      </c>
      <c r="B1132" s="56" t="s">
        <v>1601</v>
      </c>
      <c r="C1132" s="53" t="s">
        <v>1573</v>
      </c>
      <c r="D1132" s="65" t="s">
        <v>992</v>
      </c>
      <c r="E1132" s="65" t="s">
        <v>20</v>
      </c>
      <c r="F1132" s="60" t="s">
        <v>59</v>
      </c>
      <c r="G1132" s="70">
        <v>1</v>
      </c>
      <c r="H1132" s="34">
        <v>2006</v>
      </c>
      <c r="I1132" s="33">
        <v>2031</v>
      </c>
      <c r="J1132" s="65">
        <v>2034</v>
      </c>
      <c r="K1132" s="35">
        <v>30</v>
      </c>
      <c r="L1132" s="32">
        <v>0</v>
      </c>
      <c r="M1132" s="32">
        <v>0.70500000000000007</v>
      </c>
      <c r="N1132" s="32">
        <v>0</v>
      </c>
      <c r="O1132" s="32">
        <v>0.29499999999999993</v>
      </c>
      <c r="P1132" s="36">
        <v>0.38</v>
      </c>
      <c r="Q1132" s="37">
        <v>0.33749999999999997</v>
      </c>
      <c r="R1132" s="38">
        <v>959.52295696158751</v>
      </c>
      <c r="S1132" s="39">
        <v>0</v>
      </c>
      <c r="T1132" s="39">
        <v>959.52295696158751</v>
      </c>
      <c r="U1132" s="39">
        <v>323.83899797453574</v>
      </c>
      <c r="V1132" s="40">
        <v>635.68395898705171</v>
      </c>
      <c r="W1132" s="41">
        <f>IFERROR(Table1[[#This Row],[DC Capex (Inflated)]]/Table1[[#This Row],[Total capital cost Incl subsidies (Inflated)]],0)</f>
        <v>0.33749999999999997</v>
      </c>
      <c r="X1132" s="42">
        <f>IFERROR(Table1[[#This Row],[Rates Loan (Inflated)]]/Table1[[#This Row],[Total capital cost Incl subsidies (Inflated)]],0)</f>
        <v>0.66249999999999998</v>
      </c>
      <c r="Y1132" s="43">
        <f>IFERROR(Table1[[#This Row],[Subsidies (Uninflated)]]/Table1[[#This Row],[Total capital cost Incl subsidies (Inflated)]],0)</f>
        <v>0</v>
      </c>
      <c r="Z1132" s="10"/>
    </row>
    <row r="1133" spans="1:26" ht="23.25" x14ac:dyDescent="0.35">
      <c r="A1133" s="32" t="s">
        <v>1864</v>
      </c>
      <c r="B1133" s="56" t="s">
        <v>1765</v>
      </c>
      <c r="C1133" s="53"/>
      <c r="D1133" s="65" t="s">
        <v>992</v>
      </c>
      <c r="E1133" s="65" t="s">
        <v>20</v>
      </c>
      <c r="F1133" s="60" t="s">
        <v>59</v>
      </c>
      <c r="G1133" s="70">
        <v>1</v>
      </c>
      <c r="H1133" s="34">
        <v>2006</v>
      </c>
      <c r="I1133" s="33">
        <v>2019</v>
      </c>
      <c r="J1133" s="65">
        <v>2031</v>
      </c>
      <c r="K1133" s="35">
        <v>30</v>
      </c>
      <c r="L1133" s="32">
        <v>0</v>
      </c>
      <c r="M1133" s="32">
        <v>0.505</v>
      </c>
      <c r="N1133" s="32">
        <v>0</v>
      </c>
      <c r="O1133" s="32">
        <v>0.495</v>
      </c>
      <c r="P1133" s="36">
        <v>0.63</v>
      </c>
      <c r="Q1133" s="37">
        <v>0.5625</v>
      </c>
      <c r="R1133" s="38">
        <v>9.1426599999999993</v>
      </c>
      <c r="S1133" s="39">
        <v>0</v>
      </c>
      <c r="T1133" s="39">
        <v>9.1426599999999993</v>
      </c>
      <c r="U1133" s="39">
        <v>5.1427462500000001</v>
      </c>
      <c r="V1133" s="40">
        <v>3.9999137499999993</v>
      </c>
      <c r="W1133" s="41">
        <f>IFERROR(Table1[[#This Row],[DC Capex (Inflated)]]/Table1[[#This Row],[Total capital cost Incl subsidies (Inflated)]],0)</f>
        <v>0.5625</v>
      </c>
      <c r="X1133" s="42">
        <f>IFERROR(Table1[[#This Row],[Rates Loan (Inflated)]]/Table1[[#This Row],[Total capital cost Incl subsidies (Inflated)]],0)</f>
        <v>0.43749999999999994</v>
      </c>
      <c r="Y1133" s="43">
        <f>IFERROR(Table1[[#This Row],[Subsidies (Uninflated)]]/Table1[[#This Row],[Total capital cost Incl subsidies (Inflated)]],0)</f>
        <v>0</v>
      </c>
      <c r="Z1133" s="10"/>
    </row>
    <row r="1134" spans="1:26" ht="23.25" x14ac:dyDescent="0.35">
      <c r="A1134" s="32" t="s">
        <v>1862</v>
      </c>
      <c r="B1134" s="56" t="s">
        <v>1769</v>
      </c>
      <c r="C1134" s="53"/>
      <c r="D1134" s="65" t="s">
        <v>992</v>
      </c>
      <c r="E1134" s="65" t="s">
        <v>20</v>
      </c>
      <c r="F1134" s="60" t="s">
        <v>59</v>
      </c>
      <c r="G1134" s="70">
        <v>1</v>
      </c>
      <c r="H1134" s="34">
        <v>2006</v>
      </c>
      <c r="I1134" s="33">
        <v>2020</v>
      </c>
      <c r="J1134" s="65">
        <v>2031</v>
      </c>
      <c r="K1134" s="35">
        <v>30</v>
      </c>
      <c r="L1134" s="32">
        <v>0</v>
      </c>
      <c r="M1134" s="32">
        <v>0.505</v>
      </c>
      <c r="N1134" s="32">
        <v>0</v>
      </c>
      <c r="O1134" s="32">
        <v>0.495</v>
      </c>
      <c r="P1134" s="36">
        <v>0.63</v>
      </c>
      <c r="Q1134" s="37">
        <v>0.5625</v>
      </c>
      <c r="R1134" s="38">
        <v>2.5099999999999998</v>
      </c>
      <c r="S1134" s="39">
        <v>0</v>
      </c>
      <c r="T1134" s="39">
        <v>2.5099999999999998</v>
      </c>
      <c r="U1134" s="39">
        <v>1.411875</v>
      </c>
      <c r="V1134" s="40">
        <v>1.098125</v>
      </c>
      <c r="W1134" s="41">
        <f>IFERROR(Table1[[#This Row],[DC Capex (Inflated)]]/Table1[[#This Row],[Total capital cost Incl subsidies (Inflated)]],0)</f>
        <v>0.5625</v>
      </c>
      <c r="X1134" s="42">
        <f>IFERROR(Table1[[#This Row],[Rates Loan (Inflated)]]/Table1[[#This Row],[Total capital cost Incl subsidies (Inflated)]],0)</f>
        <v>0.43750000000000006</v>
      </c>
      <c r="Y1134" s="43">
        <f>IFERROR(Table1[[#This Row],[Subsidies (Uninflated)]]/Table1[[#This Row],[Total capital cost Incl subsidies (Inflated)]],0)</f>
        <v>0</v>
      </c>
      <c r="Z1134" s="10"/>
    </row>
    <row r="1135" spans="1:26" ht="23.25" x14ac:dyDescent="0.35">
      <c r="A1135" s="32" t="s">
        <v>1863</v>
      </c>
      <c r="B1135" s="56" t="s">
        <v>2569</v>
      </c>
      <c r="C1135" s="53"/>
      <c r="D1135" s="65" t="s">
        <v>992</v>
      </c>
      <c r="E1135" s="65" t="s">
        <v>20</v>
      </c>
      <c r="F1135" s="60" t="s">
        <v>59</v>
      </c>
      <c r="G1135" s="70">
        <v>1</v>
      </c>
      <c r="H1135" s="34">
        <v>2006</v>
      </c>
      <c r="I1135" s="33">
        <v>2019</v>
      </c>
      <c r="J1135" s="65">
        <v>2031</v>
      </c>
      <c r="K1135" s="35">
        <v>30</v>
      </c>
      <c r="L1135" s="32">
        <v>0</v>
      </c>
      <c r="M1135" s="32">
        <v>0.505</v>
      </c>
      <c r="N1135" s="32">
        <v>0</v>
      </c>
      <c r="O1135" s="32">
        <v>0.495</v>
      </c>
      <c r="P1135" s="36">
        <v>0.63</v>
      </c>
      <c r="Q1135" s="37">
        <v>0.5625</v>
      </c>
      <c r="R1135" s="38">
        <v>14.95</v>
      </c>
      <c r="S1135" s="39">
        <v>0</v>
      </c>
      <c r="T1135" s="39">
        <v>14.95</v>
      </c>
      <c r="U1135" s="39">
        <v>8.4093749999999989</v>
      </c>
      <c r="V1135" s="40">
        <v>6.5406250000000004</v>
      </c>
      <c r="W1135" s="41">
        <f>IFERROR(Table1[[#This Row],[DC Capex (Inflated)]]/Table1[[#This Row],[Total capital cost Incl subsidies (Inflated)]],0)</f>
        <v>0.5625</v>
      </c>
      <c r="X1135" s="42">
        <f>IFERROR(Table1[[#This Row],[Rates Loan (Inflated)]]/Table1[[#This Row],[Total capital cost Incl subsidies (Inflated)]],0)</f>
        <v>0.43750000000000006</v>
      </c>
      <c r="Y1135" s="43">
        <f>IFERROR(Table1[[#This Row],[Subsidies (Uninflated)]]/Table1[[#This Row],[Total capital cost Incl subsidies (Inflated)]],0)</f>
        <v>0</v>
      </c>
      <c r="Z1135" s="10"/>
    </row>
    <row r="1136" spans="1:26" ht="23.25" x14ac:dyDescent="0.35">
      <c r="A1136" s="32" t="s">
        <v>1015</v>
      </c>
      <c r="B1136" s="56" t="s">
        <v>1016</v>
      </c>
      <c r="C1136" s="53" t="s">
        <v>48</v>
      </c>
      <c r="D1136" s="65" t="s">
        <v>992</v>
      </c>
      <c r="E1136" s="65" t="s">
        <v>20</v>
      </c>
      <c r="F1136" s="60" t="s">
        <v>414</v>
      </c>
      <c r="G1136" s="70">
        <v>1</v>
      </c>
      <c r="H1136" s="34">
        <v>2006</v>
      </c>
      <c r="I1136" s="33">
        <v>2013</v>
      </c>
      <c r="J1136" s="65">
        <v>2031</v>
      </c>
      <c r="K1136" s="35">
        <v>30</v>
      </c>
      <c r="L1136" s="32">
        <v>0</v>
      </c>
      <c r="M1136" s="32">
        <v>0.1</v>
      </c>
      <c r="N1136" s="32">
        <v>0.02</v>
      </c>
      <c r="O1136" s="32">
        <v>0.88</v>
      </c>
      <c r="P1136" s="36">
        <v>0.875</v>
      </c>
      <c r="Q1136" s="37">
        <v>0.87749999999999995</v>
      </c>
      <c r="R1136" s="38">
        <v>26.905760000000001</v>
      </c>
      <c r="S1136" s="39">
        <v>0</v>
      </c>
      <c r="T1136" s="39">
        <v>26.905760000000001</v>
      </c>
      <c r="U1136" s="39">
        <v>23.609804399999998</v>
      </c>
      <c r="V1136" s="40">
        <v>3.2959556000000023</v>
      </c>
      <c r="W1136" s="41">
        <f>IFERROR(Table1[[#This Row],[DC Capex (Inflated)]]/Table1[[#This Row],[Total capital cost Incl subsidies (Inflated)]],0)</f>
        <v>0.87749999999999995</v>
      </c>
      <c r="X1136" s="42">
        <f>IFERROR(Table1[[#This Row],[Rates Loan (Inflated)]]/Table1[[#This Row],[Total capital cost Incl subsidies (Inflated)]],0)</f>
        <v>0.12250000000000008</v>
      </c>
      <c r="Y1136" s="43">
        <f>IFERROR(Table1[[#This Row],[Subsidies (Uninflated)]]/Table1[[#This Row],[Total capital cost Incl subsidies (Inflated)]],0)</f>
        <v>0</v>
      </c>
      <c r="Z1136" s="10"/>
    </row>
    <row r="1137" spans="1:26" ht="23.25" x14ac:dyDescent="0.35">
      <c r="A1137" s="32" t="s">
        <v>1579</v>
      </c>
      <c r="B1137" s="56" t="s">
        <v>2411</v>
      </c>
      <c r="C1137" s="53"/>
      <c r="D1137" s="65" t="s">
        <v>992</v>
      </c>
      <c r="E1137" s="65" t="s">
        <v>20</v>
      </c>
      <c r="F1137" s="60" t="s">
        <v>414</v>
      </c>
      <c r="G1137" s="70">
        <v>1</v>
      </c>
      <c r="H1137" s="34">
        <v>2006</v>
      </c>
      <c r="I1137" s="33">
        <v>2019</v>
      </c>
      <c r="J1137" s="65">
        <v>2031</v>
      </c>
      <c r="K1137" s="35">
        <v>30</v>
      </c>
      <c r="L1137" s="32">
        <v>0</v>
      </c>
      <c r="M1137" s="32">
        <v>0.1</v>
      </c>
      <c r="N1137" s="32">
        <v>0</v>
      </c>
      <c r="O1137" s="32">
        <v>0.9</v>
      </c>
      <c r="P1137" s="36">
        <v>0.88</v>
      </c>
      <c r="Q1137" s="37">
        <v>0.89</v>
      </c>
      <c r="R1137" s="38">
        <v>7704.4996699999992</v>
      </c>
      <c r="S1137" s="39">
        <v>0</v>
      </c>
      <c r="T1137" s="39">
        <v>7704.4996699999992</v>
      </c>
      <c r="U1137" s="39">
        <v>6857.0047063000002</v>
      </c>
      <c r="V1137" s="40">
        <v>847.49496369999997</v>
      </c>
      <c r="W1137" s="41">
        <f>IFERROR(Table1[[#This Row],[DC Capex (Inflated)]]/Table1[[#This Row],[Total capital cost Incl subsidies (Inflated)]],0)</f>
        <v>0.89000000000000012</v>
      </c>
      <c r="X1137" s="42">
        <f>IFERROR(Table1[[#This Row],[Rates Loan (Inflated)]]/Table1[[#This Row],[Total capital cost Incl subsidies (Inflated)]],0)</f>
        <v>0.11</v>
      </c>
      <c r="Y1137" s="43">
        <f>IFERROR(Table1[[#This Row],[Subsidies (Uninflated)]]/Table1[[#This Row],[Total capital cost Incl subsidies (Inflated)]],0)</f>
        <v>0</v>
      </c>
      <c r="Z1137" s="10"/>
    </row>
    <row r="1138" spans="1:26" ht="23.25" x14ac:dyDescent="0.35">
      <c r="A1138" s="32" t="s">
        <v>1139</v>
      </c>
      <c r="B1138" s="56" t="s">
        <v>1140</v>
      </c>
      <c r="C1138" s="53" t="s">
        <v>48</v>
      </c>
      <c r="D1138" s="65" t="s">
        <v>992</v>
      </c>
      <c r="E1138" s="65" t="s">
        <v>20</v>
      </c>
      <c r="F1138" s="60" t="s">
        <v>307</v>
      </c>
      <c r="G1138" s="70">
        <v>1</v>
      </c>
      <c r="H1138" s="34">
        <v>2006</v>
      </c>
      <c r="I1138" s="33">
        <v>2005</v>
      </c>
      <c r="J1138" s="65">
        <v>2031</v>
      </c>
      <c r="K1138" s="35">
        <v>55</v>
      </c>
      <c r="L1138" s="32">
        <v>0</v>
      </c>
      <c r="M1138" s="32">
        <v>0.505</v>
      </c>
      <c r="N1138" s="32">
        <v>0.1</v>
      </c>
      <c r="O1138" s="32">
        <v>0.39500000000000002</v>
      </c>
      <c r="P1138" s="36">
        <v>0.125</v>
      </c>
      <c r="Q1138" s="37">
        <v>0.26</v>
      </c>
      <c r="R1138" s="38">
        <v>1240.0440000000001</v>
      </c>
      <c r="S1138" s="39">
        <v>0</v>
      </c>
      <c r="T1138" s="39">
        <v>1240.0440000000001</v>
      </c>
      <c r="U1138" s="39">
        <v>322.41144000000003</v>
      </c>
      <c r="V1138" s="40">
        <v>917.63256000000001</v>
      </c>
      <c r="W1138" s="41">
        <f>IFERROR(Table1[[#This Row],[DC Capex (Inflated)]]/Table1[[#This Row],[Total capital cost Incl subsidies (Inflated)]],0)</f>
        <v>0.26</v>
      </c>
      <c r="X1138" s="42">
        <f>IFERROR(Table1[[#This Row],[Rates Loan (Inflated)]]/Table1[[#This Row],[Total capital cost Incl subsidies (Inflated)]],0)</f>
        <v>0.74</v>
      </c>
      <c r="Y1138" s="43">
        <f>IFERROR(Table1[[#This Row],[Subsidies (Uninflated)]]/Table1[[#This Row],[Total capital cost Incl subsidies (Inflated)]],0)</f>
        <v>0</v>
      </c>
      <c r="Z1138" s="10"/>
    </row>
    <row r="1139" spans="1:26" ht="23.25" x14ac:dyDescent="0.35">
      <c r="A1139" s="32" t="s">
        <v>1176</v>
      </c>
      <c r="B1139" s="56" t="s">
        <v>1177</v>
      </c>
      <c r="C1139" s="53" t="s">
        <v>48</v>
      </c>
      <c r="D1139" s="65" t="s">
        <v>992</v>
      </c>
      <c r="E1139" s="65" t="s">
        <v>20</v>
      </c>
      <c r="F1139" s="60" t="s">
        <v>307</v>
      </c>
      <c r="G1139" s="70">
        <v>1</v>
      </c>
      <c r="H1139" s="34">
        <v>2006</v>
      </c>
      <c r="I1139" s="33">
        <v>2009</v>
      </c>
      <c r="J1139" s="65">
        <v>2031</v>
      </c>
      <c r="K1139" s="35">
        <v>55</v>
      </c>
      <c r="L1139" s="32">
        <v>0</v>
      </c>
      <c r="M1139" s="32">
        <v>0.1</v>
      </c>
      <c r="N1139" s="32">
        <v>0.05</v>
      </c>
      <c r="O1139" s="32">
        <v>0.85</v>
      </c>
      <c r="P1139" s="36">
        <v>0.875</v>
      </c>
      <c r="Q1139" s="37">
        <v>0.86250000000000004</v>
      </c>
      <c r="R1139" s="38">
        <v>430.95764000000003</v>
      </c>
      <c r="S1139" s="39">
        <v>0</v>
      </c>
      <c r="T1139" s="39">
        <v>430.95764000000003</v>
      </c>
      <c r="U1139" s="39">
        <v>371.7009645</v>
      </c>
      <c r="V1139" s="40">
        <v>59.256675499999986</v>
      </c>
      <c r="W1139" s="41">
        <f>IFERROR(Table1[[#This Row],[DC Capex (Inflated)]]/Table1[[#This Row],[Total capital cost Incl subsidies (Inflated)]],0)</f>
        <v>0.86249999999999993</v>
      </c>
      <c r="X1139" s="42">
        <f>IFERROR(Table1[[#This Row],[Rates Loan (Inflated)]]/Table1[[#This Row],[Total capital cost Incl subsidies (Inflated)]],0)</f>
        <v>0.13749999999999996</v>
      </c>
      <c r="Y1139" s="43">
        <f>IFERROR(Table1[[#This Row],[Subsidies (Uninflated)]]/Table1[[#This Row],[Total capital cost Incl subsidies (Inflated)]],0)</f>
        <v>0</v>
      </c>
      <c r="Z1139" s="10"/>
    </row>
    <row r="1140" spans="1:26" ht="23.25" x14ac:dyDescent="0.35">
      <c r="A1140" s="32" t="s">
        <v>1961</v>
      </c>
      <c r="B1140" s="56" t="s">
        <v>1962</v>
      </c>
      <c r="C1140" s="53" t="s">
        <v>1573</v>
      </c>
      <c r="D1140" s="65" t="s">
        <v>992</v>
      </c>
      <c r="E1140" s="65" t="s">
        <v>20</v>
      </c>
      <c r="F1140" s="60" t="s">
        <v>307</v>
      </c>
      <c r="G1140" s="70">
        <v>1</v>
      </c>
      <c r="H1140" s="34">
        <v>2006</v>
      </c>
      <c r="I1140" s="33">
        <v>2021</v>
      </c>
      <c r="J1140" s="65">
        <v>2031</v>
      </c>
      <c r="K1140" s="35">
        <v>30</v>
      </c>
      <c r="L1140" s="32">
        <v>0</v>
      </c>
      <c r="M1140" s="32">
        <v>0.1</v>
      </c>
      <c r="N1140" s="32">
        <v>0</v>
      </c>
      <c r="O1140" s="32">
        <v>0.9</v>
      </c>
      <c r="P1140" s="36">
        <v>0.875</v>
      </c>
      <c r="Q1140" s="37">
        <v>0.88749999999999996</v>
      </c>
      <c r="R1140" s="38">
        <v>2.375</v>
      </c>
      <c r="S1140" s="39">
        <v>0</v>
      </c>
      <c r="T1140" s="39">
        <v>2.375</v>
      </c>
      <c r="U1140" s="39">
        <v>2.1078125000000001</v>
      </c>
      <c r="V1140" s="40">
        <v>0.26718749999999991</v>
      </c>
      <c r="W1140" s="41">
        <f>IFERROR(Table1[[#This Row],[DC Capex (Inflated)]]/Table1[[#This Row],[Total capital cost Incl subsidies (Inflated)]],0)</f>
        <v>0.88750000000000007</v>
      </c>
      <c r="X1140" s="42">
        <f>IFERROR(Table1[[#This Row],[Rates Loan (Inflated)]]/Table1[[#This Row],[Total capital cost Incl subsidies (Inflated)]],0)</f>
        <v>0.11249999999999996</v>
      </c>
      <c r="Y1140" s="43">
        <f>IFERROR(Table1[[#This Row],[Subsidies (Uninflated)]]/Table1[[#This Row],[Total capital cost Incl subsidies (Inflated)]],0)</f>
        <v>0</v>
      </c>
      <c r="Z1140" s="10"/>
    </row>
    <row r="1141" spans="1:26" ht="23.25" x14ac:dyDescent="0.35">
      <c r="A1141" s="32" t="s">
        <v>1868</v>
      </c>
      <c r="B1141" s="56" t="s">
        <v>1770</v>
      </c>
      <c r="C1141" s="53"/>
      <c r="D1141" s="65" t="s">
        <v>992</v>
      </c>
      <c r="E1141" s="65" t="s">
        <v>20</v>
      </c>
      <c r="F1141" s="60" t="s">
        <v>307</v>
      </c>
      <c r="G1141" s="70">
        <v>0.05</v>
      </c>
      <c r="H1141" s="34">
        <v>2006</v>
      </c>
      <c r="I1141" s="33">
        <v>2019</v>
      </c>
      <c r="J1141" s="65">
        <v>2031</v>
      </c>
      <c r="K1141" s="35">
        <v>55</v>
      </c>
      <c r="L1141" s="32">
        <v>0</v>
      </c>
      <c r="M1141" s="32">
        <v>0.30499999999999999</v>
      </c>
      <c r="N1141" s="32">
        <v>0.05</v>
      </c>
      <c r="O1141" s="32">
        <v>0.64500000000000002</v>
      </c>
      <c r="P1141" s="36">
        <v>0.125</v>
      </c>
      <c r="Q1141" s="37">
        <v>0.38500000000000001</v>
      </c>
      <c r="R1141" s="38">
        <v>6.5598440000000009</v>
      </c>
      <c r="S1141" s="39">
        <v>0</v>
      </c>
      <c r="T1141" s="39">
        <v>6.5598440000000009</v>
      </c>
      <c r="U1141" s="39">
        <v>2.5255399400000007</v>
      </c>
      <c r="V1141" s="40">
        <v>4.0343040600000002</v>
      </c>
      <c r="W1141" s="41">
        <f>IFERROR(Table1[[#This Row],[DC Capex (Inflated)]]/Table1[[#This Row],[Total capital cost Incl subsidies (Inflated)]],0)</f>
        <v>0.38500000000000006</v>
      </c>
      <c r="X1141" s="42">
        <f>IFERROR(Table1[[#This Row],[Rates Loan (Inflated)]]/Table1[[#This Row],[Total capital cost Incl subsidies (Inflated)]],0)</f>
        <v>0.61499999999999999</v>
      </c>
      <c r="Y1141" s="43">
        <f>IFERROR(Table1[[#This Row],[Subsidies (Uninflated)]]/Table1[[#This Row],[Total capital cost Incl subsidies (Inflated)]],0)</f>
        <v>0</v>
      </c>
      <c r="Z1141" s="10"/>
    </row>
    <row r="1142" spans="1:26" ht="46.5" x14ac:dyDescent="0.35">
      <c r="A1142" s="32" t="s">
        <v>1869</v>
      </c>
      <c r="B1142" s="56" t="s">
        <v>2574</v>
      </c>
      <c r="C1142" s="53"/>
      <c r="D1142" s="65" t="s">
        <v>992</v>
      </c>
      <c r="E1142" s="65" t="s">
        <v>20</v>
      </c>
      <c r="F1142" s="60" t="s">
        <v>307</v>
      </c>
      <c r="G1142" s="70">
        <v>0.05</v>
      </c>
      <c r="H1142" s="34">
        <v>2006</v>
      </c>
      <c r="I1142" s="33">
        <v>2019</v>
      </c>
      <c r="J1142" s="65">
        <v>2031</v>
      </c>
      <c r="K1142" s="35">
        <v>55</v>
      </c>
      <c r="L1142" s="32">
        <v>0</v>
      </c>
      <c r="M1142" s="32">
        <v>0.30499999999999999</v>
      </c>
      <c r="N1142" s="32">
        <v>0.05</v>
      </c>
      <c r="O1142" s="32">
        <v>0.64500000000000002</v>
      </c>
      <c r="P1142" s="36">
        <v>0.125</v>
      </c>
      <c r="Q1142" s="37">
        <v>0.38500000000000001</v>
      </c>
      <c r="R1142" s="38">
        <v>454.03643100000005</v>
      </c>
      <c r="S1142" s="39">
        <v>0</v>
      </c>
      <c r="T1142" s="39">
        <v>454.03643100000005</v>
      </c>
      <c r="U1142" s="39">
        <v>174.80402593500003</v>
      </c>
      <c r="V1142" s="40">
        <v>279.23240506500002</v>
      </c>
      <c r="W1142" s="41">
        <f>IFERROR(Table1[[#This Row],[DC Capex (Inflated)]]/Table1[[#This Row],[Total capital cost Incl subsidies (Inflated)]],0)</f>
        <v>0.38500000000000001</v>
      </c>
      <c r="X1142" s="42">
        <f>IFERROR(Table1[[#This Row],[Rates Loan (Inflated)]]/Table1[[#This Row],[Total capital cost Incl subsidies (Inflated)]],0)</f>
        <v>0.61499999999999999</v>
      </c>
      <c r="Y1142" s="43">
        <f>IFERROR(Table1[[#This Row],[Subsidies (Uninflated)]]/Table1[[#This Row],[Total capital cost Incl subsidies (Inflated)]],0)</f>
        <v>0</v>
      </c>
      <c r="Z1142" s="10"/>
    </row>
    <row r="1143" spans="1:26" ht="23.25" x14ac:dyDescent="0.35">
      <c r="A1143" s="32" t="s">
        <v>1164</v>
      </c>
      <c r="B1143" s="56" t="s">
        <v>1165</v>
      </c>
      <c r="C1143" s="53" t="s">
        <v>40</v>
      </c>
      <c r="D1143" s="65" t="s">
        <v>992</v>
      </c>
      <c r="E1143" s="65" t="s">
        <v>20</v>
      </c>
      <c r="F1143" s="60" t="s">
        <v>41</v>
      </c>
      <c r="G1143" s="70">
        <v>1</v>
      </c>
      <c r="H1143" s="34">
        <v>2006</v>
      </c>
      <c r="I1143" s="33">
        <v>2011</v>
      </c>
      <c r="J1143" s="65">
        <v>2031</v>
      </c>
      <c r="K1143" s="35">
        <v>30</v>
      </c>
      <c r="L1143" s="32">
        <v>0</v>
      </c>
      <c r="M1143" s="32">
        <v>0.1</v>
      </c>
      <c r="N1143" s="32">
        <v>0.02</v>
      </c>
      <c r="O1143" s="32">
        <v>0.88</v>
      </c>
      <c r="P1143" s="36">
        <v>0.875</v>
      </c>
      <c r="Q1143" s="37">
        <v>0.87749999999999995</v>
      </c>
      <c r="R1143" s="38">
        <v>1080.8544300000001</v>
      </c>
      <c r="S1143" s="39">
        <v>0</v>
      </c>
      <c r="T1143" s="39">
        <v>1080.8544300000001</v>
      </c>
      <c r="U1143" s="39">
        <v>948.44976232500005</v>
      </c>
      <c r="V1143" s="40">
        <v>132.40466767500004</v>
      </c>
      <c r="W1143" s="41">
        <f>IFERROR(Table1[[#This Row],[DC Capex (Inflated)]]/Table1[[#This Row],[Total capital cost Incl subsidies (Inflated)]],0)</f>
        <v>0.87749999999999995</v>
      </c>
      <c r="X1143" s="42">
        <f>IFERROR(Table1[[#This Row],[Rates Loan (Inflated)]]/Table1[[#This Row],[Total capital cost Incl subsidies (Inflated)]],0)</f>
        <v>0.12250000000000003</v>
      </c>
      <c r="Y1143" s="43">
        <f>IFERROR(Table1[[#This Row],[Subsidies (Uninflated)]]/Table1[[#This Row],[Total capital cost Incl subsidies (Inflated)]],0)</f>
        <v>0</v>
      </c>
      <c r="Z1143" s="10"/>
    </row>
    <row r="1144" spans="1:26" ht="23.25" x14ac:dyDescent="0.35">
      <c r="A1144" s="32" t="s">
        <v>1108</v>
      </c>
      <c r="B1144" s="56" t="s">
        <v>1109</v>
      </c>
      <c r="C1144" s="53" t="s">
        <v>40</v>
      </c>
      <c r="D1144" s="65" t="s">
        <v>992</v>
      </c>
      <c r="E1144" s="65" t="s">
        <v>20</v>
      </c>
      <c r="F1144" s="60" t="s">
        <v>41</v>
      </c>
      <c r="G1144" s="70">
        <v>1</v>
      </c>
      <c r="H1144" s="34">
        <v>2006</v>
      </c>
      <c r="I1144" s="33">
        <v>2003</v>
      </c>
      <c r="J1144" s="65">
        <v>2031</v>
      </c>
      <c r="K1144" s="35">
        <v>30</v>
      </c>
      <c r="L1144" s="32">
        <v>0</v>
      </c>
      <c r="M1144" s="32">
        <v>0.1</v>
      </c>
      <c r="N1144" s="32">
        <v>0.02</v>
      </c>
      <c r="O1144" s="32">
        <v>0.88</v>
      </c>
      <c r="P1144" s="36">
        <v>0.875</v>
      </c>
      <c r="Q1144" s="37">
        <v>0.87749999999999995</v>
      </c>
      <c r="R1144" s="38">
        <v>2220.8941300000001</v>
      </c>
      <c r="S1144" s="39">
        <v>0</v>
      </c>
      <c r="T1144" s="39">
        <v>2220.8941300000001</v>
      </c>
      <c r="U1144" s="39">
        <v>1948.8345990749999</v>
      </c>
      <c r="V1144" s="40">
        <v>272.0595309250001</v>
      </c>
      <c r="W1144" s="41">
        <f>IFERROR(Table1[[#This Row],[DC Capex (Inflated)]]/Table1[[#This Row],[Total capital cost Incl subsidies (Inflated)]],0)</f>
        <v>0.87749999999999995</v>
      </c>
      <c r="X1144" s="42">
        <f>IFERROR(Table1[[#This Row],[Rates Loan (Inflated)]]/Table1[[#This Row],[Total capital cost Incl subsidies (Inflated)]],0)</f>
        <v>0.12250000000000004</v>
      </c>
      <c r="Y1144" s="43">
        <f>IFERROR(Table1[[#This Row],[Subsidies (Uninflated)]]/Table1[[#This Row],[Total capital cost Incl subsidies (Inflated)]],0)</f>
        <v>0</v>
      </c>
      <c r="Z1144" s="10"/>
    </row>
    <row r="1145" spans="1:26" ht="46.5" x14ac:dyDescent="0.35">
      <c r="A1145" s="32" t="s">
        <v>1234</v>
      </c>
      <c r="B1145" s="56" t="s">
        <v>1235</v>
      </c>
      <c r="C1145" s="53" t="s">
        <v>40</v>
      </c>
      <c r="D1145" s="65" t="s">
        <v>992</v>
      </c>
      <c r="E1145" s="65" t="s">
        <v>20</v>
      </c>
      <c r="F1145" s="60" t="s">
        <v>41</v>
      </c>
      <c r="G1145" s="70">
        <v>1</v>
      </c>
      <c r="H1145" s="34">
        <v>2006</v>
      </c>
      <c r="I1145" s="33">
        <v>2015</v>
      </c>
      <c r="J1145" s="65">
        <v>2031</v>
      </c>
      <c r="K1145" s="35">
        <v>30</v>
      </c>
      <c r="L1145" s="32">
        <v>0</v>
      </c>
      <c r="M1145" s="32">
        <v>0.1</v>
      </c>
      <c r="N1145" s="32">
        <v>0.02</v>
      </c>
      <c r="O1145" s="32">
        <v>0.88</v>
      </c>
      <c r="P1145" s="36">
        <v>0.875</v>
      </c>
      <c r="Q1145" s="37">
        <v>0.87749999999999995</v>
      </c>
      <c r="R1145" s="38">
        <v>3111.7066799999998</v>
      </c>
      <c r="S1145" s="39">
        <v>0</v>
      </c>
      <c r="T1145" s="39">
        <v>3111.7066799999998</v>
      </c>
      <c r="U1145" s="39">
        <v>2730.5226116999997</v>
      </c>
      <c r="V1145" s="40">
        <v>381.18406830000004</v>
      </c>
      <c r="W1145" s="41">
        <f>IFERROR(Table1[[#This Row],[DC Capex (Inflated)]]/Table1[[#This Row],[Total capital cost Incl subsidies (Inflated)]],0)</f>
        <v>0.87749999999999995</v>
      </c>
      <c r="X1145" s="42">
        <f>IFERROR(Table1[[#This Row],[Rates Loan (Inflated)]]/Table1[[#This Row],[Total capital cost Incl subsidies (Inflated)]],0)</f>
        <v>0.12250000000000003</v>
      </c>
      <c r="Y1145" s="43">
        <f>IFERROR(Table1[[#This Row],[Subsidies (Uninflated)]]/Table1[[#This Row],[Total capital cost Incl subsidies (Inflated)]],0)</f>
        <v>0</v>
      </c>
      <c r="Z1145" s="10"/>
    </row>
    <row r="1146" spans="1:26" ht="23.25" x14ac:dyDescent="0.35">
      <c r="A1146" s="32" t="s">
        <v>1027</v>
      </c>
      <c r="B1146" s="56" t="s">
        <v>1028</v>
      </c>
      <c r="C1146" s="53" t="s">
        <v>40</v>
      </c>
      <c r="D1146" s="65" t="s">
        <v>992</v>
      </c>
      <c r="E1146" s="65" t="s">
        <v>20</v>
      </c>
      <c r="F1146" s="60" t="s">
        <v>41</v>
      </c>
      <c r="G1146" s="70">
        <v>1</v>
      </c>
      <c r="H1146" s="34">
        <v>2006</v>
      </c>
      <c r="I1146" s="33">
        <v>2003</v>
      </c>
      <c r="J1146" s="65">
        <v>2031</v>
      </c>
      <c r="K1146" s="35">
        <v>30</v>
      </c>
      <c r="L1146" s="32">
        <v>0</v>
      </c>
      <c r="M1146" s="32">
        <v>0.1</v>
      </c>
      <c r="N1146" s="32">
        <v>0.02</v>
      </c>
      <c r="O1146" s="32">
        <v>0.88</v>
      </c>
      <c r="P1146" s="36">
        <v>0.875</v>
      </c>
      <c r="Q1146" s="37">
        <v>0.87749999999999995</v>
      </c>
      <c r="R1146" s="38">
        <v>871.72474999999997</v>
      </c>
      <c r="S1146" s="39">
        <v>0</v>
      </c>
      <c r="T1146" s="39">
        <v>871.72474999999997</v>
      </c>
      <c r="U1146" s="39">
        <v>764.93846812499987</v>
      </c>
      <c r="V1146" s="40">
        <v>106.7862818750001</v>
      </c>
      <c r="W1146" s="41">
        <f>IFERROR(Table1[[#This Row],[DC Capex (Inflated)]]/Table1[[#This Row],[Total capital cost Incl subsidies (Inflated)]],0)</f>
        <v>0.87749999999999984</v>
      </c>
      <c r="X1146" s="42">
        <f>IFERROR(Table1[[#This Row],[Rates Loan (Inflated)]]/Table1[[#This Row],[Total capital cost Incl subsidies (Inflated)]],0)</f>
        <v>0.12250000000000012</v>
      </c>
      <c r="Y1146" s="43">
        <f>IFERROR(Table1[[#This Row],[Subsidies (Uninflated)]]/Table1[[#This Row],[Total capital cost Incl subsidies (Inflated)]],0)</f>
        <v>0</v>
      </c>
      <c r="Z1146" s="10"/>
    </row>
    <row r="1147" spans="1:26" ht="23.25" x14ac:dyDescent="0.35">
      <c r="A1147" s="32" t="s">
        <v>1134</v>
      </c>
      <c r="B1147" s="56" t="s">
        <v>1135</v>
      </c>
      <c r="C1147" s="53" t="s">
        <v>40</v>
      </c>
      <c r="D1147" s="65" t="s">
        <v>992</v>
      </c>
      <c r="E1147" s="65" t="s">
        <v>20</v>
      </c>
      <c r="F1147" s="60" t="s">
        <v>41</v>
      </c>
      <c r="G1147" s="70">
        <v>0.5</v>
      </c>
      <c r="H1147" s="34">
        <v>2006</v>
      </c>
      <c r="I1147" s="33">
        <v>2010</v>
      </c>
      <c r="J1147" s="65">
        <v>2031</v>
      </c>
      <c r="K1147" s="35">
        <v>30</v>
      </c>
      <c r="L1147" s="32">
        <v>0</v>
      </c>
      <c r="M1147" s="32">
        <v>0.1</v>
      </c>
      <c r="N1147" s="32">
        <v>0.02</v>
      </c>
      <c r="O1147" s="32">
        <v>0.88</v>
      </c>
      <c r="P1147" s="36">
        <v>0.875</v>
      </c>
      <c r="Q1147" s="37">
        <v>0.87749999999999995</v>
      </c>
      <c r="R1147" s="38">
        <v>31.22045</v>
      </c>
      <c r="S1147" s="39">
        <v>0</v>
      </c>
      <c r="T1147" s="39">
        <v>31.22045</v>
      </c>
      <c r="U1147" s="39">
        <v>27.395944874999998</v>
      </c>
      <c r="V1147" s="40">
        <v>3.8245051250000008</v>
      </c>
      <c r="W1147" s="41">
        <f>IFERROR(Table1[[#This Row],[DC Capex (Inflated)]]/Table1[[#This Row],[Total capital cost Incl subsidies (Inflated)]],0)</f>
        <v>0.87749999999999995</v>
      </c>
      <c r="X1147" s="42">
        <f>IFERROR(Table1[[#This Row],[Rates Loan (Inflated)]]/Table1[[#This Row],[Total capital cost Incl subsidies (Inflated)]],0)</f>
        <v>0.12250000000000003</v>
      </c>
      <c r="Y1147" s="43">
        <f>IFERROR(Table1[[#This Row],[Subsidies (Uninflated)]]/Table1[[#This Row],[Total capital cost Incl subsidies (Inflated)]],0)</f>
        <v>0</v>
      </c>
      <c r="Z1147" s="10"/>
    </row>
    <row r="1148" spans="1:26" ht="23.25" x14ac:dyDescent="0.35">
      <c r="A1148" s="32" t="s">
        <v>1959</v>
      </c>
      <c r="B1148" s="56" t="s">
        <v>1960</v>
      </c>
      <c r="C1148" s="53" t="s">
        <v>1573</v>
      </c>
      <c r="D1148" s="65" t="s">
        <v>992</v>
      </c>
      <c r="E1148" s="65" t="s">
        <v>20</v>
      </c>
      <c r="F1148" s="60" t="s">
        <v>41</v>
      </c>
      <c r="G1148" s="70">
        <v>1</v>
      </c>
      <c r="H1148" s="34">
        <v>2006</v>
      </c>
      <c r="I1148" s="33">
        <v>2024</v>
      </c>
      <c r="J1148" s="65">
        <v>2031</v>
      </c>
      <c r="K1148" s="35">
        <v>30</v>
      </c>
      <c r="L1148" s="32">
        <v>0</v>
      </c>
      <c r="M1148" s="32">
        <v>0.30499999999999999</v>
      </c>
      <c r="N1148" s="32">
        <v>0.01</v>
      </c>
      <c r="O1148" s="32">
        <v>0.68500000000000005</v>
      </c>
      <c r="P1148" s="36">
        <v>0.63</v>
      </c>
      <c r="Q1148" s="37">
        <v>0.65749999999999997</v>
      </c>
      <c r="R1148" s="38">
        <v>107.55800000000001</v>
      </c>
      <c r="S1148" s="39">
        <v>0</v>
      </c>
      <c r="T1148" s="39">
        <v>107.55800000000001</v>
      </c>
      <c r="U1148" s="39">
        <v>70.719385000000003</v>
      </c>
      <c r="V1148" s="40">
        <v>36.838615000000004</v>
      </c>
      <c r="W1148" s="41">
        <f>IFERROR(Table1[[#This Row],[DC Capex (Inflated)]]/Table1[[#This Row],[Total capital cost Incl subsidies (Inflated)]],0)</f>
        <v>0.65749999999999997</v>
      </c>
      <c r="X1148" s="42">
        <f>IFERROR(Table1[[#This Row],[Rates Loan (Inflated)]]/Table1[[#This Row],[Total capital cost Incl subsidies (Inflated)]],0)</f>
        <v>0.34250000000000003</v>
      </c>
      <c r="Y1148" s="43">
        <f>IFERROR(Table1[[#This Row],[Subsidies (Uninflated)]]/Table1[[#This Row],[Total capital cost Incl subsidies (Inflated)]],0)</f>
        <v>0</v>
      </c>
      <c r="Z1148" s="10"/>
    </row>
    <row r="1149" spans="1:26" ht="23.25" x14ac:dyDescent="0.35">
      <c r="A1149" s="32" t="s">
        <v>1587</v>
      </c>
      <c r="B1149" s="56" t="s">
        <v>1259</v>
      </c>
      <c r="C1149" s="53" t="s">
        <v>1584</v>
      </c>
      <c r="D1149" s="65" t="s">
        <v>992</v>
      </c>
      <c r="E1149" s="65" t="s">
        <v>20</v>
      </c>
      <c r="F1149" s="60" t="s">
        <v>41</v>
      </c>
      <c r="G1149" s="70">
        <v>1</v>
      </c>
      <c r="H1149" s="34">
        <v>2006</v>
      </c>
      <c r="I1149" s="33">
        <v>2024</v>
      </c>
      <c r="J1149" s="65">
        <v>2031</v>
      </c>
      <c r="K1149" s="35">
        <v>30</v>
      </c>
      <c r="L1149" s="32">
        <v>0</v>
      </c>
      <c r="M1149" s="32">
        <v>0.30499999999999999</v>
      </c>
      <c r="N1149" s="32">
        <v>0.01</v>
      </c>
      <c r="O1149" s="32">
        <v>0.68500000000000005</v>
      </c>
      <c r="P1149" s="36">
        <v>0.63</v>
      </c>
      <c r="Q1149" s="37">
        <v>0.65749999999999997</v>
      </c>
      <c r="R1149" s="38">
        <v>216.33</v>
      </c>
      <c r="S1149" s="39">
        <v>0</v>
      </c>
      <c r="T1149" s="39">
        <v>216.33</v>
      </c>
      <c r="U1149" s="39">
        <v>142.236975</v>
      </c>
      <c r="V1149" s="40">
        <v>74.093025000000011</v>
      </c>
      <c r="W1149" s="41">
        <f>IFERROR(Table1[[#This Row],[DC Capex (Inflated)]]/Table1[[#This Row],[Total capital cost Incl subsidies (Inflated)]],0)</f>
        <v>0.65749999999999997</v>
      </c>
      <c r="X1149" s="42">
        <f>IFERROR(Table1[[#This Row],[Rates Loan (Inflated)]]/Table1[[#This Row],[Total capital cost Incl subsidies (Inflated)]],0)</f>
        <v>0.34250000000000003</v>
      </c>
      <c r="Y1149" s="43">
        <f>IFERROR(Table1[[#This Row],[Subsidies (Uninflated)]]/Table1[[#This Row],[Total capital cost Incl subsidies (Inflated)]],0)</f>
        <v>0</v>
      </c>
      <c r="Z1149" s="10"/>
    </row>
    <row r="1150" spans="1:26" ht="46.5" x14ac:dyDescent="0.35">
      <c r="A1150" s="32" t="s">
        <v>2067</v>
      </c>
      <c r="B1150" s="56" t="s">
        <v>2068</v>
      </c>
      <c r="C1150" s="53" t="s">
        <v>1584</v>
      </c>
      <c r="D1150" s="65" t="s">
        <v>992</v>
      </c>
      <c r="E1150" s="65" t="s">
        <v>20</v>
      </c>
      <c r="F1150" s="60" t="s">
        <v>41</v>
      </c>
      <c r="G1150" s="70">
        <v>1</v>
      </c>
      <c r="H1150" s="34">
        <v>2006</v>
      </c>
      <c r="I1150" s="33">
        <v>2025</v>
      </c>
      <c r="J1150" s="65">
        <v>2034</v>
      </c>
      <c r="K1150" s="35">
        <v>30</v>
      </c>
      <c r="L1150" s="32">
        <v>0</v>
      </c>
      <c r="M1150" s="32">
        <v>0.70500000000000007</v>
      </c>
      <c r="N1150" s="32">
        <v>0.01</v>
      </c>
      <c r="O1150" s="32">
        <v>0.28499999999999992</v>
      </c>
      <c r="P1150" s="36">
        <v>0.38</v>
      </c>
      <c r="Q1150" s="37">
        <v>0.33249999999999996</v>
      </c>
      <c r="R1150" s="38">
        <v>47742.249145651193</v>
      </c>
      <c r="S1150" s="39">
        <v>0</v>
      </c>
      <c r="T1150" s="39">
        <v>47742.249145651193</v>
      </c>
      <c r="U1150" s="39">
        <v>15874.297840929019</v>
      </c>
      <c r="V1150" s="40">
        <v>31867.95130472217</v>
      </c>
      <c r="W1150" s="41">
        <f>IFERROR(Table1[[#This Row],[DC Capex (Inflated)]]/Table1[[#This Row],[Total capital cost Incl subsidies (Inflated)]],0)</f>
        <v>0.33249999999999996</v>
      </c>
      <c r="X1150" s="42">
        <f>IFERROR(Table1[[#This Row],[Rates Loan (Inflated)]]/Table1[[#This Row],[Total capital cost Incl subsidies (Inflated)]],0)</f>
        <v>0.66749999999999998</v>
      </c>
      <c r="Y1150" s="43">
        <f>IFERROR(Table1[[#This Row],[Subsidies (Uninflated)]]/Table1[[#This Row],[Total capital cost Incl subsidies (Inflated)]],0)</f>
        <v>0</v>
      </c>
      <c r="Z1150" s="10"/>
    </row>
    <row r="1151" spans="1:26" ht="46.5" x14ac:dyDescent="0.35">
      <c r="A1151" s="32" t="s">
        <v>2069</v>
      </c>
      <c r="B1151" s="56" t="s">
        <v>2070</v>
      </c>
      <c r="C1151" s="53" t="s">
        <v>1584</v>
      </c>
      <c r="D1151" s="65" t="s">
        <v>992</v>
      </c>
      <c r="E1151" s="65" t="s">
        <v>20</v>
      </c>
      <c r="F1151" s="60" t="s">
        <v>41</v>
      </c>
      <c r="G1151" s="70">
        <v>1</v>
      </c>
      <c r="H1151" s="34">
        <v>2006</v>
      </c>
      <c r="I1151" s="33">
        <v>2027</v>
      </c>
      <c r="J1151" s="65">
        <v>2034</v>
      </c>
      <c r="K1151" s="35">
        <v>30</v>
      </c>
      <c r="L1151" s="32">
        <v>0</v>
      </c>
      <c r="M1151" s="32">
        <v>0.70500000000000007</v>
      </c>
      <c r="N1151" s="32">
        <v>0.01</v>
      </c>
      <c r="O1151" s="32">
        <v>0.28499999999999992</v>
      </c>
      <c r="P1151" s="36">
        <v>0.38</v>
      </c>
      <c r="Q1151" s="37">
        <v>0.33249999999999996</v>
      </c>
      <c r="R1151" s="38">
        <v>50817.480804446088</v>
      </c>
      <c r="S1151" s="39">
        <v>0</v>
      </c>
      <c r="T1151" s="39">
        <v>50817.480804446088</v>
      </c>
      <c r="U1151" s="39">
        <v>16896.81236747832</v>
      </c>
      <c r="V1151" s="40">
        <v>33920.668436967768</v>
      </c>
      <c r="W1151" s="41">
        <f>IFERROR(Table1[[#This Row],[DC Capex (Inflated)]]/Table1[[#This Row],[Total capital cost Incl subsidies (Inflated)]],0)</f>
        <v>0.33249999999999991</v>
      </c>
      <c r="X1151" s="42">
        <f>IFERROR(Table1[[#This Row],[Rates Loan (Inflated)]]/Table1[[#This Row],[Total capital cost Incl subsidies (Inflated)]],0)</f>
        <v>0.66750000000000009</v>
      </c>
      <c r="Y1151" s="43">
        <f>IFERROR(Table1[[#This Row],[Subsidies (Uninflated)]]/Table1[[#This Row],[Total capital cost Incl subsidies (Inflated)]],0)</f>
        <v>0</v>
      </c>
      <c r="Z1151" s="10"/>
    </row>
    <row r="1152" spans="1:26" ht="46.5" x14ac:dyDescent="0.35">
      <c r="A1152" s="32" t="s">
        <v>2103</v>
      </c>
      <c r="B1152" s="56" t="s">
        <v>2104</v>
      </c>
      <c r="C1152" s="53" t="s">
        <v>1573</v>
      </c>
      <c r="D1152" s="65" t="s">
        <v>992</v>
      </c>
      <c r="E1152" s="65" t="s">
        <v>20</v>
      </c>
      <c r="F1152" s="60" t="s">
        <v>41</v>
      </c>
      <c r="G1152" s="70">
        <v>1</v>
      </c>
      <c r="H1152" s="34">
        <v>2006</v>
      </c>
      <c r="I1152" s="33">
        <v>2029</v>
      </c>
      <c r="J1152" s="65">
        <v>2034</v>
      </c>
      <c r="K1152" s="35">
        <v>30</v>
      </c>
      <c r="L1152" s="32">
        <v>0</v>
      </c>
      <c r="M1152" s="32">
        <v>0.70500000000000007</v>
      </c>
      <c r="N1152" s="32">
        <v>0.01</v>
      </c>
      <c r="O1152" s="32">
        <v>0.28499999999999992</v>
      </c>
      <c r="P1152" s="36">
        <v>0.38</v>
      </c>
      <c r="Q1152" s="37">
        <v>0.33249999999999996</v>
      </c>
      <c r="R1152" s="38">
        <v>29092.289206506164</v>
      </c>
      <c r="S1152" s="39">
        <v>0</v>
      </c>
      <c r="T1152" s="39">
        <v>29092.289206506164</v>
      </c>
      <c r="U1152" s="39">
        <v>9673.1861611632994</v>
      </c>
      <c r="V1152" s="40">
        <v>19419.103045342868</v>
      </c>
      <c r="W1152" s="41">
        <f>IFERROR(Table1[[#This Row],[DC Capex (Inflated)]]/Table1[[#This Row],[Total capital cost Incl subsidies (Inflated)]],0)</f>
        <v>0.33250000000000002</v>
      </c>
      <c r="X1152" s="42">
        <f>IFERROR(Table1[[#This Row],[Rates Loan (Inflated)]]/Table1[[#This Row],[Total capital cost Incl subsidies (Inflated)]],0)</f>
        <v>0.66750000000000009</v>
      </c>
      <c r="Y1152" s="43">
        <f>IFERROR(Table1[[#This Row],[Subsidies (Uninflated)]]/Table1[[#This Row],[Total capital cost Incl subsidies (Inflated)]],0)</f>
        <v>0</v>
      </c>
      <c r="Z1152" s="10"/>
    </row>
    <row r="1153" spans="1:26" ht="23.25" x14ac:dyDescent="0.35">
      <c r="A1153" s="32" t="s">
        <v>2120</v>
      </c>
      <c r="B1153" s="56" t="s">
        <v>2121</v>
      </c>
      <c r="C1153" s="53" t="s">
        <v>1588</v>
      </c>
      <c r="D1153" s="65" t="s">
        <v>992</v>
      </c>
      <c r="E1153" s="65" t="s">
        <v>20</v>
      </c>
      <c r="F1153" s="60" t="s">
        <v>41</v>
      </c>
      <c r="G1153" s="70">
        <v>1</v>
      </c>
      <c r="H1153" s="34">
        <v>2006</v>
      </c>
      <c r="I1153" s="33">
        <v>2025</v>
      </c>
      <c r="J1153" s="65">
        <v>2034</v>
      </c>
      <c r="K1153" s="35">
        <v>30</v>
      </c>
      <c r="L1153" s="32">
        <v>0.2</v>
      </c>
      <c r="M1153" s="32">
        <v>0.70500000000000007</v>
      </c>
      <c r="N1153" s="32">
        <v>0.01</v>
      </c>
      <c r="O1153" s="32">
        <v>8.4999999999999909E-2</v>
      </c>
      <c r="P1153" s="36">
        <v>0.38</v>
      </c>
      <c r="Q1153" s="37">
        <v>0.23249999999999996</v>
      </c>
      <c r="R1153" s="38">
        <v>14722.68</v>
      </c>
      <c r="S1153" s="39">
        <v>0</v>
      </c>
      <c r="T1153" s="39">
        <v>14722.68</v>
      </c>
      <c r="U1153" s="39">
        <v>3423.0230999999994</v>
      </c>
      <c r="V1153" s="40">
        <v>11299.656900000002</v>
      </c>
      <c r="W1153" s="41">
        <f>IFERROR(Table1[[#This Row],[DC Capex (Inflated)]]/Table1[[#This Row],[Total capital cost Incl subsidies (Inflated)]],0)</f>
        <v>0.23249999999999996</v>
      </c>
      <c r="X1153" s="42">
        <f>IFERROR(Table1[[#This Row],[Rates Loan (Inflated)]]/Table1[[#This Row],[Total capital cost Incl subsidies (Inflated)]],0)</f>
        <v>0.76750000000000007</v>
      </c>
      <c r="Y1153" s="43">
        <f>IFERROR(Table1[[#This Row],[Subsidies (Uninflated)]]/Table1[[#This Row],[Total capital cost Incl subsidies (Inflated)]],0)</f>
        <v>0</v>
      </c>
      <c r="Z1153" s="10"/>
    </row>
    <row r="1154" spans="1:26" ht="46.5" x14ac:dyDescent="0.35">
      <c r="A1154" s="32" t="s">
        <v>1253</v>
      </c>
      <c r="B1154" s="56" t="s">
        <v>1254</v>
      </c>
      <c r="C1154" s="53" t="s">
        <v>40</v>
      </c>
      <c r="D1154" s="65" t="s">
        <v>992</v>
      </c>
      <c r="E1154" s="65" t="s">
        <v>20</v>
      </c>
      <c r="F1154" s="60" t="s">
        <v>1017</v>
      </c>
      <c r="G1154" s="70">
        <v>1</v>
      </c>
      <c r="H1154" s="34">
        <v>2006</v>
      </c>
      <c r="I1154" s="33">
        <v>2015</v>
      </c>
      <c r="J1154" s="65">
        <v>2031</v>
      </c>
      <c r="K1154" s="35">
        <v>30</v>
      </c>
      <c r="L1154" s="32">
        <v>0</v>
      </c>
      <c r="M1154" s="32">
        <v>0.1</v>
      </c>
      <c r="N1154" s="32">
        <v>0.02</v>
      </c>
      <c r="O1154" s="32">
        <v>0.88</v>
      </c>
      <c r="P1154" s="36">
        <v>0.875</v>
      </c>
      <c r="Q1154" s="37">
        <v>0.87749999999999995</v>
      </c>
      <c r="R1154" s="38">
        <v>5819.5372399999997</v>
      </c>
      <c r="S1154" s="39">
        <v>0</v>
      </c>
      <c r="T1154" s="39">
        <v>5819.5372399999997</v>
      </c>
      <c r="U1154" s="39">
        <v>5106.6439281000003</v>
      </c>
      <c r="V1154" s="40">
        <v>712.89331190000007</v>
      </c>
      <c r="W1154" s="41">
        <f>IFERROR(Table1[[#This Row],[DC Capex (Inflated)]]/Table1[[#This Row],[Total capital cost Incl subsidies (Inflated)]],0)</f>
        <v>0.87750000000000006</v>
      </c>
      <c r="X1154" s="42">
        <f>IFERROR(Table1[[#This Row],[Rates Loan (Inflated)]]/Table1[[#This Row],[Total capital cost Incl subsidies (Inflated)]],0)</f>
        <v>0.12250000000000003</v>
      </c>
      <c r="Y1154" s="43">
        <f>IFERROR(Table1[[#This Row],[Subsidies (Uninflated)]]/Table1[[#This Row],[Total capital cost Incl subsidies (Inflated)]],0)</f>
        <v>0</v>
      </c>
      <c r="Z1154" s="10"/>
    </row>
    <row r="1155" spans="1:26" ht="23.25" x14ac:dyDescent="0.35">
      <c r="A1155" s="32" t="s">
        <v>1178</v>
      </c>
      <c r="B1155" s="56" t="s">
        <v>1184</v>
      </c>
      <c r="C1155" s="53" t="s">
        <v>48</v>
      </c>
      <c r="D1155" s="65" t="s">
        <v>992</v>
      </c>
      <c r="E1155" s="65" t="s">
        <v>20</v>
      </c>
      <c r="F1155" s="60" t="s">
        <v>1017</v>
      </c>
      <c r="G1155" s="70">
        <v>1</v>
      </c>
      <c r="H1155" s="34">
        <v>2006</v>
      </c>
      <c r="I1155" s="33">
        <v>2010</v>
      </c>
      <c r="J1155" s="65">
        <v>2031</v>
      </c>
      <c r="K1155" s="35">
        <v>20</v>
      </c>
      <c r="L1155" s="32">
        <v>0</v>
      </c>
      <c r="M1155" s="32">
        <v>0.1</v>
      </c>
      <c r="N1155" s="32">
        <v>0.05</v>
      </c>
      <c r="O1155" s="32">
        <v>0.85</v>
      </c>
      <c r="P1155" s="36">
        <v>0.875</v>
      </c>
      <c r="Q1155" s="37">
        <v>0.86250000000000004</v>
      </c>
      <c r="R1155" s="38">
        <v>1495.71126</v>
      </c>
      <c r="S1155" s="39">
        <v>0</v>
      </c>
      <c r="T1155" s="39">
        <v>1495.71126</v>
      </c>
      <c r="U1155" s="39">
        <v>1290.0509617500002</v>
      </c>
      <c r="V1155" s="40">
        <v>205.66029824999987</v>
      </c>
      <c r="W1155" s="41">
        <f>IFERROR(Table1[[#This Row],[DC Capex (Inflated)]]/Table1[[#This Row],[Total capital cost Incl subsidies (Inflated)]],0)</f>
        <v>0.86250000000000004</v>
      </c>
      <c r="X1155" s="42">
        <f>IFERROR(Table1[[#This Row],[Rates Loan (Inflated)]]/Table1[[#This Row],[Total capital cost Incl subsidies (Inflated)]],0)</f>
        <v>0.1374999999999999</v>
      </c>
      <c r="Y1155" s="43">
        <f>IFERROR(Table1[[#This Row],[Subsidies (Uninflated)]]/Table1[[#This Row],[Total capital cost Incl subsidies (Inflated)]],0)</f>
        <v>0</v>
      </c>
      <c r="Z1155" s="10"/>
    </row>
    <row r="1156" spans="1:26" ht="23.25" x14ac:dyDescent="0.35">
      <c r="A1156" s="32" t="s">
        <v>1127</v>
      </c>
      <c r="B1156" s="56" t="s">
        <v>1128</v>
      </c>
      <c r="C1156" s="53" t="s">
        <v>40</v>
      </c>
      <c r="D1156" s="65" t="s">
        <v>992</v>
      </c>
      <c r="E1156" s="65" t="s">
        <v>20</v>
      </c>
      <c r="F1156" s="60" t="s">
        <v>1017</v>
      </c>
      <c r="G1156" s="70">
        <v>1</v>
      </c>
      <c r="H1156" s="34">
        <v>2006</v>
      </c>
      <c r="I1156" s="33">
        <v>2007</v>
      </c>
      <c r="J1156" s="65">
        <v>2031</v>
      </c>
      <c r="K1156" s="35">
        <v>30</v>
      </c>
      <c r="L1156" s="32">
        <v>0</v>
      </c>
      <c r="M1156" s="32">
        <v>0.1</v>
      </c>
      <c r="N1156" s="32">
        <v>0.01</v>
      </c>
      <c r="O1156" s="32">
        <v>0.89</v>
      </c>
      <c r="P1156" s="36">
        <v>0.875</v>
      </c>
      <c r="Q1156" s="37">
        <v>0.88249999999999995</v>
      </c>
      <c r="R1156" s="38">
        <v>9059.7116399999995</v>
      </c>
      <c r="S1156" s="39">
        <v>0</v>
      </c>
      <c r="T1156" s="39">
        <v>9059.7116399999995</v>
      </c>
      <c r="U1156" s="39">
        <v>7995.1955223000004</v>
      </c>
      <c r="V1156" s="40">
        <v>1064.5161177</v>
      </c>
      <c r="W1156" s="41">
        <f>IFERROR(Table1[[#This Row],[DC Capex (Inflated)]]/Table1[[#This Row],[Total capital cost Incl subsidies (Inflated)]],0)</f>
        <v>0.88250000000000006</v>
      </c>
      <c r="X1156" s="42">
        <f>IFERROR(Table1[[#This Row],[Rates Loan (Inflated)]]/Table1[[#This Row],[Total capital cost Incl subsidies (Inflated)]],0)</f>
        <v>0.11750000000000001</v>
      </c>
      <c r="Y1156" s="43">
        <f>IFERROR(Table1[[#This Row],[Subsidies (Uninflated)]]/Table1[[#This Row],[Total capital cost Incl subsidies (Inflated)]],0)</f>
        <v>0</v>
      </c>
      <c r="Z1156" s="10"/>
    </row>
    <row r="1157" spans="1:26" ht="23.25" x14ac:dyDescent="0.35">
      <c r="A1157" s="32" t="s">
        <v>1136</v>
      </c>
      <c r="B1157" s="56" t="s">
        <v>1135</v>
      </c>
      <c r="C1157" s="53" t="s">
        <v>40</v>
      </c>
      <c r="D1157" s="65" t="s">
        <v>992</v>
      </c>
      <c r="E1157" s="65" t="s">
        <v>20</v>
      </c>
      <c r="F1157" s="60" t="s">
        <v>1017</v>
      </c>
      <c r="G1157" s="70">
        <v>0.5</v>
      </c>
      <c r="H1157" s="34">
        <v>2006</v>
      </c>
      <c r="I1157" s="33">
        <v>2010</v>
      </c>
      <c r="J1157" s="65">
        <v>2031</v>
      </c>
      <c r="K1157" s="35">
        <v>30</v>
      </c>
      <c r="L1157" s="32">
        <v>0</v>
      </c>
      <c r="M1157" s="32">
        <v>0.1</v>
      </c>
      <c r="N1157" s="32">
        <v>0.02</v>
      </c>
      <c r="O1157" s="32">
        <v>0.88</v>
      </c>
      <c r="P1157" s="36">
        <v>0.875</v>
      </c>
      <c r="Q1157" s="37">
        <v>0.87749999999999995</v>
      </c>
      <c r="R1157" s="38">
        <v>31.22045</v>
      </c>
      <c r="S1157" s="39">
        <v>0</v>
      </c>
      <c r="T1157" s="39">
        <v>31.22045</v>
      </c>
      <c r="U1157" s="39">
        <v>27.395944874999998</v>
      </c>
      <c r="V1157" s="40">
        <v>3.8245051250000008</v>
      </c>
      <c r="W1157" s="41">
        <f>IFERROR(Table1[[#This Row],[DC Capex (Inflated)]]/Table1[[#This Row],[Total capital cost Incl subsidies (Inflated)]],0)</f>
        <v>0.87749999999999995</v>
      </c>
      <c r="X1157" s="42">
        <f>IFERROR(Table1[[#This Row],[Rates Loan (Inflated)]]/Table1[[#This Row],[Total capital cost Incl subsidies (Inflated)]],0)</f>
        <v>0.12250000000000003</v>
      </c>
      <c r="Y1157" s="43">
        <f>IFERROR(Table1[[#This Row],[Subsidies (Uninflated)]]/Table1[[#This Row],[Total capital cost Incl subsidies (Inflated)]],0)</f>
        <v>0</v>
      </c>
      <c r="Z1157" s="10"/>
    </row>
    <row r="1158" spans="1:26" ht="23.25" x14ac:dyDescent="0.35">
      <c r="A1158" s="32" t="s">
        <v>1137</v>
      </c>
      <c r="B1158" s="56" t="s">
        <v>1138</v>
      </c>
      <c r="C1158" s="53" t="s">
        <v>40</v>
      </c>
      <c r="D1158" s="65" t="s">
        <v>992</v>
      </c>
      <c r="E1158" s="65" t="s">
        <v>20</v>
      </c>
      <c r="F1158" s="60" t="s">
        <v>1017</v>
      </c>
      <c r="G1158" s="70">
        <v>1</v>
      </c>
      <c r="H1158" s="34">
        <v>2006</v>
      </c>
      <c r="I1158" s="33">
        <v>2001</v>
      </c>
      <c r="J1158" s="65">
        <v>2031</v>
      </c>
      <c r="K1158" s="35">
        <v>30</v>
      </c>
      <c r="L1158" s="32">
        <v>0</v>
      </c>
      <c r="M1158" s="32">
        <v>0.1</v>
      </c>
      <c r="N1158" s="32">
        <v>0.01</v>
      </c>
      <c r="O1158" s="32">
        <v>0.89</v>
      </c>
      <c r="P1158" s="36">
        <v>0.875</v>
      </c>
      <c r="Q1158" s="37">
        <v>0.88249999999999995</v>
      </c>
      <c r="R1158" s="38">
        <v>1021.10816</v>
      </c>
      <c r="S1158" s="39">
        <v>0</v>
      </c>
      <c r="T1158" s="39">
        <v>1021.10816</v>
      </c>
      <c r="U1158" s="39">
        <v>901.12795119999998</v>
      </c>
      <c r="V1158" s="40">
        <v>119.98020880000004</v>
      </c>
      <c r="W1158" s="41">
        <f>IFERROR(Table1[[#This Row],[DC Capex (Inflated)]]/Table1[[#This Row],[Total capital cost Incl subsidies (Inflated)]],0)</f>
        <v>0.88249999999999995</v>
      </c>
      <c r="X1158" s="42">
        <f>IFERROR(Table1[[#This Row],[Rates Loan (Inflated)]]/Table1[[#This Row],[Total capital cost Incl subsidies (Inflated)]],0)</f>
        <v>0.11750000000000003</v>
      </c>
      <c r="Y1158" s="43">
        <f>IFERROR(Table1[[#This Row],[Subsidies (Uninflated)]]/Table1[[#This Row],[Total capital cost Incl subsidies (Inflated)]],0)</f>
        <v>0</v>
      </c>
      <c r="Z1158" s="10"/>
    </row>
    <row r="1159" spans="1:26" ht="23.25" x14ac:dyDescent="0.35">
      <c r="A1159" s="32" t="s">
        <v>1942</v>
      </c>
      <c r="B1159" s="56" t="s">
        <v>1943</v>
      </c>
      <c r="C1159" s="53" t="s">
        <v>1584</v>
      </c>
      <c r="D1159" s="65" t="s">
        <v>992</v>
      </c>
      <c r="E1159" s="65" t="s">
        <v>20</v>
      </c>
      <c r="F1159" s="60" t="s">
        <v>1017</v>
      </c>
      <c r="G1159" s="70">
        <v>1</v>
      </c>
      <c r="H1159" s="34">
        <v>2006</v>
      </c>
      <c r="I1159" s="33">
        <v>2024</v>
      </c>
      <c r="J1159" s="65">
        <v>2031</v>
      </c>
      <c r="K1159" s="35">
        <v>30</v>
      </c>
      <c r="L1159" s="32">
        <v>0</v>
      </c>
      <c r="M1159" s="32">
        <v>0.30499999999999999</v>
      </c>
      <c r="N1159" s="32">
        <v>0.03</v>
      </c>
      <c r="O1159" s="32">
        <v>0.66500000000000004</v>
      </c>
      <c r="P1159" s="36">
        <v>0.63</v>
      </c>
      <c r="Q1159" s="37">
        <v>0.64749999999999996</v>
      </c>
      <c r="R1159" s="38">
        <v>132.99100000000001</v>
      </c>
      <c r="S1159" s="39">
        <v>0</v>
      </c>
      <c r="T1159" s="39">
        <v>132.99100000000001</v>
      </c>
      <c r="U1159" s="39">
        <v>86.111672499999997</v>
      </c>
      <c r="V1159" s="40">
        <v>46.879327500000016</v>
      </c>
      <c r="W1159" s="41">
        <f>IFERROR(Table1[[#This Row],[DC Capex (Inflated)]]/Table1[[#This Row],[Total capital cost Incl subsidies (Inflated)]],0)</f>
        <v>0.64749999999999996</v>
      </c>
      <c r="X1159" s="42">
        <f>IFERROR(Table1[[#This Row],[Rates Loan (Inflated)]]/Table1[[#This Row],[Total capital cost Incl subsidies (Inflated)]],0)</f>
        <v>0.35250000000000009</v>
      </c>
      <c r="Y1159" s="43">
        <f>IFERROR(Table1[[#This Row],[Subsidies (Uninflated)]]/Table1[[#This Row],[Total capital cost Incl subsidies (Inflated)]],0)</f>
        <v>0</v>
      </c>
      <c r="Z1159" s="10"/>
    </row>
    <row r="1160" spans="1:26" ht="23.25" x14ac:dyDescent="0.35">
      <c r="A1160" s="32" t="s">
        <v>1571</v>
      </c>
      <c r="B1160" s="56" t="s">
        <v>1572</v>
      </c>
      <c r="C1160" s="53" t="s">
        <v>1573</v>
      </c>
      <c r="D1160" s="65" t="s">
        <v>992</v>
      </c>
      <c r="E1160" s="65" t="s">
        <v>20</v>
      </c>
      <c r="F1160" s="60" t="s">
        <v>1017</v>
      </c>
      <c r="G1160" s="70">
        <v>1</v>
      </c>
      <c r="H1160" s="34">
        <v>2006</v>
      </c>
      <c r="I1160" s="33">
        <v>2022</v>
      </c>
      <c r="J1160" s="65">
        <v>2031</v>
      </c>
      <c r="K1160" s="35">
        <v>30</v>
      </c>
      <c r="L1160" s="32">
        <v>0</v>
      </c>
      <c r="M1160" s="32">
        <v>0.30499999999999999</v>
      </c>
      <c r="N1160" s="32">
        <v>0.03</v>
      </c>
      <c r="O1160" s="32">
        <v>0.66500000000000004</v>
      </c>
      <c r="P1160" s="36">
        <v>0.63</v>
      </c>
      <c r="Q1160" s="37">
        <v>0.64749999999999996</v>
      </c>
      <c r="R1160" s="38">
        <v>5610.4159999999993</v>
      </c>
      <c r="S1160" s="39">
        <v>0</v>
      </c>
      <c r="T1160" s="39">
        <v>5610.4159999999993</v>
      </c>
      <c r="U1160" s="39">
        <v>3632.7443599999992</v>
      </c>
      <c r="V1160" s="40">
        <v>1977.67164</v>
      </c>
      <c r="W1160" s="41">
        <f>IFERROR(Table1[[#This Row],[DC Capex (Inflated)]]/Table1[[#This Row],[Total capital cost Incl subsidies (Inflated)]],0)</f>
        <v>0.64749999999999996</v>
      </c>
      <c r="X1160" s="42">
        <f>IFERROR(Table1[[#This Row],[Rates Loan (Inflated)]]/Table1[[#This Row],[Total capital cost Incl subsidies (Inflated)]],0)</f>
        <v>0.35250000000000004</v>
      </c>
      <c r="Y1160" s="43">
        <f>IFERROR(Table1[[#This Row],[Subsidies (Uninflated)]]/Table1[[#This Row],[Total capital cost Incl subsidies (Inflated)]],0)</f>
        <v>0</v>
      </c>
      <c r="Z1160" s="10"/>
    </row>
    <row r="1161" spans="1:26" ht="23.25" x14ac:dyDescent="0.35">
      <c r="A1161" s="32" t="s">
        <v>1576</v>
      </c>
      <c r="B1161" s="56" t="s">
        <v>1577</v>
      </c>
      <c r="C1161" s="53" t="s">
        <v>1573</v>
      </c>
      <c r="D1161" s="65" t="s">
        <v>992</v>
      </c>
      <c r="E1161" s="65" t="s">
        <v>20</v>
      </c>
      <c r="F1161" s="60" t="s">
        <v>1017</v>
      </c>
      <c r="G1161" s="70">
        <v>1</v>
      </c>
      <c r="H1161" s="34">
        <v>2006</v>
      </c>
      <c r="I1161" s="33">
        <v>2024</v>
      </c>
      <c r="J1161" s="65">
        <v>2031</v>
      </c>
      <c r="K1161" s="35">
        <v>30</v>
      </c>
      <c r="L1161" s="32">
        <v>0</v>
      </c>
      <c r="M1161" s="32">
        <v>0.505</v>
      </c>
      <c r="N1161" s="32">
        <v>0.03</v>
      </c>
      <c r="O1161" s="32">
        <v>0.46499999999999997</v>
      </c>
      <c r="P1161" s="36">
        <v>0.38</v>
      </c>
      <c r="Q1161" s="37">
        <v>0.42249999999999999</v>
      </c>
      <c r="R1161" s="38">
        <v>200</v>
      </c>
      <c r="S1161" s="39">
        <v>0</v>
      </c>
      <c r="T1161" s="39">
        <v>200</v>
      </c>
      <c r="U1161" s="39">
        <v>84.5</v>
      </c>
      <c r="V1161" s="40">
        <v>115.5</v>
      </c>
      <c r="W1161" s="41">
        <f>IFERROR(Table1[[#This Row],[DC Capex (Inflated)]]/Table1[[#This Row],[Total capital cost Incl subsidies (Inflated)]],0)</f>
        <v>0.42249999999999999</v>
      </c>
      <c r="X1161" s="42">
        <f>IFERROR(Table1[[#This Row],[Rates Loan (Inflated)]]/Table1[[#This Row],[Total capital cost Incl subsidies (Inflated)]],0)</f>
        <v>0.57750000000000001</v>
      </c>
      <c r="Y1161" s="43">
        <f>IFERROR(Table1[[#This Row],[Subsidies (Uninflated)]]/Table1[[#This Row],[Total capital cost Incl subsidies (Inflated)]],0)</f>
        <v>0</v>
      </c>
      <c r="Z1161" s="10"/>
    </row>
    <row r="1162" spans="1:26" ht="23.25" x14ac:dyDescent="0.35">
      <c r="A1162" s="32" t="s">
        <v>1582</v>
      </c>
      <c r="B1162" s="56" t="s">
        <v>1583</v>
      </c>
      <c r="C1162" s="53" t="s">
        <v>1584</v>
      </c>
      <c r="D1162" s="65" t="s">
        <v>992</v>
      </c>
      <c r="E1162" s="65" t="s">
        <v>20</v>
      </c>
      <c r="F1162" s="60" t="s">
        <v>1017</v>
      </c>
      <c r="G1162" s="70">
        <v>1</v>
      </c>
      <c r="H1162" s="34">
        <v>2006</v>
      </c>
      <c r="I1162" s="33">
        <v>2021</v>
      </c>
      <c r="J1162" s="65">
        <v>2031</v>
      </c>
      <c r="K1162" s="35">
        <v>20</v>
      </c>
      <c r="L1162" s="32">
        <v>0</v>
      </c>
      <c r="M1162" s="32">
        <v>0.30499999999999999</v>
      </c>
      <c r="N1162" s="32">
        <v>0.02</v>
      </c>
      <c r="O1162" s="32">
        <v>0.67500000000000004</v>
      </c>
      <c r="P1162" s="36">
        <v>0.38</v>
      </c>
      <c r="Q1162" s="37">
        <v>0.52750000000000008</v>
      </c>
      <c r="R1162" s="38">
        <v>553.43999000000008</v>
      </c>
      <c r="S1162" s="39">
        <v>0</v>
      </c>
      <c r="T1162" s="39">
        <v>553.43999000000008</v>
      </c>
      <c r="U1162" s="39">
        <v>291.93959472500012</v>
      </c>
      <c r="V1162" s="40">
        <v>261.50039527499996</v>
      </c>
      <c r="W1162" s="41">
        <f>IFERROR(Table1[[#This Row],[DC Capex (Inflated)]]/Table1[[#This Row],[Total capital cost Incl subsidies (Inflated)]],0)</f>
        <v>0.52750000000000019</v>
      </c>
      <c r="X1162" s="42">
        <f>IFERROR(Table1[[#This Row],[Rates Loan (Inflated)]]/Table1[[#This Row],[Total capital cost Incl subsidies (Inflated)]],0)</f>
        <v>0.47249999999999986</v>
      </c>
      <c r="Y1162" s="43">
        <f>IFERROR(Table1[[#This Row],[Subsidies (Uninflated)]]/Table1[[#This Row],[Total capital cost Incl subsidies (Inflated)]],0)</f>
        <v>0</v>
      </c>
      <c r="Z1162" s="10"/>
    </row>
    <row r="1163" spans="1:26" ht="23.25" x14ac:dyDescent="0.35">
      <c r="A1163" s="32" t="s">
        <v>1585</v>
      </c>
      <c r="B1163" s="56" t="s">
        <v>1586</v>
      </c>
      <c r="C1163" s="53" t="s">
        <v>1584</v>
      </c>
      <c r="D1163" s="65" t="s">
        <v>992</v>
      </c>
      <c r="E1163" s="65" t="s">
        <v>20</v>
      </c>
      <c r="F1163" s="60" t="s">
        <v>1017</v>
      </c>
      <c r="G1163" s="70">
        <v>1</v>
      </c>
      <c r="H1163" s="34">
        <v>2006</v>
      </c>
      <c r="I1163" s="33">
        <v>2022</v>
      </c>
      <c r="J1163" s="65">
        <v>2031</v>
      </c>
      <c r="K1163" s="35">
        <v>5</v>
      </c>
      <c r="L1163" s="32">
        <v>0</v>
      </c>
      <c r="M1163" s="32">
        <v>0.30499999999999999</v>
      </c>
      <c r="N1163" s="32">
        <v>0.03</v>
      </c>
      <c r="O1163" s="32">
        <v>0.66500000000000004</v>
      </c>
      <c r="P1163" s="36">
        <v>0.38</v>
      </c>
      <c r="Q1163" s="37">
        <v>0.52249999999999996</v>
      </c>
      <c r="R1163" s="38">
        <v>2058.0264999999999</v>
      </c>
      <c r="S1163" s="39">
        <v>0</v>
      </c>
      <c r="T1163" s="39">
        <v>2058.0264999999999</v>
      </c>
      <c r="U1163" s="39">
        <v>1075.31884625</v>
      </c>
      <c r="V1163" s="40">
        <v>982.70765375000019</v>
      </c>
      <c r="W1163" s="41">
        <f>IFERROR(Table1[[#This Row],[DC Capex (Inflated)]]/Table1[[#This Row],[Total capital cost Incl subsidies (Inflated)]],0)</f>
        <v>0.52249999999999996</v>
      </c>
      <c r="X1163" s="42">
        <f>IFERROR(Table1[[#This Row],[Rates Loan (Inflated)]]/Table1[[#This Row],[Total capital cost Incl subsidies (Inflated)]],0)</f>
        <v>0.47750000000000009</v>
      </c>
      <c r="Y1163" s="43">
        <f>IFERROR(Table1[[#This Row],[Subsidies (Uninflated)]]/Table1[[#This Row],[Total capital cost Incl subsidies (Inflated)]],0)</f>
        <v>0</v>
      </c>
      <c r="Z1163" s="10"/>
    </row>
    <row r="1164" spans="1:26" ht="23.25" x14ac:dyDescent="0.35">
      <c r="A1164" s="32" t="s">
        <v>1676</v>
      </c>
      <c r="B1164" s="56" t="s">
        <v>1677</v>
      </c>
      <c r="C1164" s="53" t="s">
        <v>1584</v>
      </c>
      <c r="D1164" s="65" t="s">
        <v>992</v>
      </c>
      <c r="E1164" s="65" t="s">
        <v>20</v>
      </c>
      <c r="F1164" s="60" t="s">
        <v>1017</v>
      </c>
      <c r="G1164" s="70">
        <v>1</v>
      </c>
      <c r="H1164" s="34">
        <v>2006</v>
      </c>
      <c r="I1164" s="33">
        <v>2022</v>
      </c>
      <c r="J1164" s="65">
        <v>2031</v>
      </c>
      <c r="K1164" s="35">
        <v>30</v>
      </c>
      <c r="L1164" s="32">
        <v>0</v>
      </c>
      <c r="M1164" s="32">
        <v>0.30499999999999999</v>
      </c>
      <c r="N1164" s="32">
        <v>0.03</v>
      </c>
      <c r="O1164" s="32">
        <v>0.66500000000000004</v>
      </c>
      <c r="P1164" s="36">
        <v>0.63</v>
      </c>
      <c r="Q1164" s="37">
        <v>0.64749999999999996</v>
      </c>
      <c r="R1164" s="38">
        <v>737.31000000000006</v>
      </c>
      <c r="S1164" s="39">
        <v>0</v>
      </c>
      <c r="T1164" s="39">
        <v>737.31000000000006</v>
      </c>
      <c r="U1164" s="39">
        <v>477.40822500000002</v>
      </c>
      <c r="V1164" s="40">
        <v>259.90177500000004</v>
      </c>
      <c r="W1164" s="41">
        <f>IFERROR(Table1[[#This Row],[DC Capex (Inflated)]]/Table1[[#This Row],[Total capital cost Incl subsidies (Inflated)]],0)</f>
        <v>0.64749999999999996</v>
      </c>
      <c r="X1164" s="42">
        <f>IFERROR(Table1[[#This Row],[Rates Loan (Inflated)]]/Table1[[#This Row],[Total capital cost Incl subsidies (Inflated)]],0)</f>
        <v>0.35250000000000004</v>
      </c>
      <c r="Y1164" s="43">
        <f>IFERROR(Table1[[#This Row],[Subsidies (Uninflated)]]/Table1[[#This Row],[Total capital cost Incl subsidies (Inflated)]],0)</f>
        <v>0</v>
      </c>
      <c r="Z1164" s="10"/>
    </row>
    <row r="1165" spans="1:26" ht="23.25" x14ac:dyDescent="0.35">
      <c r="A1165" s="32" t="s">
        <v>1678</v>
      </c>
      <c r="B1165" s="56" t="s">
        <v>1679</v>
      </c>
      <c r="C1165" s="53" t="s">
        <v>1580</v>
      </c>
      <c r="D1165" s="65" t="s">
        <v>992</v>
      </c>
      <c r="E1165" s="65" t="s">
        <v>20</v>
      </c>
      <c r="F1165" s="60" t="s">
        <v>1017</v>
      </c>
      <c r="G1165" s="70">
        <v>1</v>
      </c>
      <c r="H1165" s="34">
        <v>2006</v>
      </c>
      <c r="I1165" s="33">
        <v>2021</v>
      </c>
      <c r="J1165" s="65">
        <v>2031</v>
      </c>
      <c r="K1165" s="35">
        <v>30</v>
      </c>
      <c r="L1165" s="32">
        <v>0</v>
      </c>
      <c r="M1165" s="32">
        <v>0.30499999999999999</v>
      </c>
      <c r="N1165" s="32">
        <v>0.02</v>
      </c>
      <c r="O1165" s="32">
        <v>0.67500000000000004</v>
      </c>
      <c r="P1165" s="36">
        <v>0.875</v>
      </c>
      <c r="Q1165" s="37">
        <v>0.77500000000000002</v>
      </c>
      <c r="R1165" s="38">
        <v>7545.2826699999996</v>
      </c>
      <c r="S1165" s="39">
        <v>0</v>
      </c>
      <c r="T1165" s="39">
        <v>7545.2826699999996</v>
      </c>
      <c r="U1165" s="39">
        <v>5847.5940692499998</v>
      </c>
      <c r="V1165" s="40">
        <v>1697.6886007499995</v>
      </c>
      <c r="W1165" s="41">
        <f>IFERROR(Table1[[#This Row],[DC Capex (Inflated)]]/Table1[[#This Row],[Total capital cost Incl subsidies (Inflated)]],0)</f>
        <v>0.77500000000000002</v>
      </c>
      <c r="X1165" s="42">
        <f>IFERROR(Table1[[#This Row],[Rates Loan (Inflated)]]/Table1[[#This Row],[Total capital cost Incl subsidies (Inflated)]],0)</f>
        <v>0.22499999999999995</v>
      </c>
      <c r="Y1165" s="43">
        <f>IFERROR(Table1[[#This Row],[Subsidies (Uninflated)]]/Table1[[#This Row],[Total capital cost Incl subsidies (Inflated)]],0)</f>
        <v>0</v>
      </c>
      <c r="Z1165" s="10"/>
    </row>
    <row r="1166" spans="1:26" ht="46.5" x14ac:dyDescent="0.35">
      <c r="A1166" s="32" t="s">
        <v>1996</v>
      </c>
      <c r="B1166" s="56" t="s">
        <v>1997</v>
      </c>
      <c r="C1166" s="53" t="s">
        <v>1584</v>
      </c>
      <c r="D1166" s="65" t="s">
        <v>992</v>
      </c>
      <c r="E1166" s="65" t="s">
        <v>20</v>
      </c>
      <c r="F1166" s="60" t="s">
        <v>1017</v>
      </c>
      <c r="G1166" s="70">
        <v>1</v>
      </c>
      <c r="H1166" s="34">
        <v>2006</v>
      </c>
      <c r="I1166" s="33">
        <v>2021</v>
      </c>
      <c r="J1166" s="65">
        <v>2034</v>
      </c>
      <c r="K1166" s="35">
        <v>30</v>
      </c>
      <c r="L1166" s="32">
        <v>0</v>
      </c>
      <c r="M1166" s="32">
        <v>0.70500000000000007</v>
      </c>
      <c r="N1166" s="32">
        <v>0.03</v>
      </c>
      <c r="O1166" s="32">
        <v>0.2649999999999999</v>
      </c>
      <c r="P1166" s="36">
        <v>0.38</v>
      </c>
      <c r="Q1166" s="37">
        <v>0.32249999999999995</v>
      </c>
      <c r="R1166" s="38">
        <v>2356.1222200000002</v>
      </c>
      <c r="S1166" s="39">
        <v>0</v>
      </c>
      <c r="T1166" s="39">
        <v>2356.1222200000002</v>
      </c>
      <c r="U1166" s="39">
        <v>759.84941594999998</v>
      </c>
      <c r="V1166" s="40">
        <v>1596.2728040499999</v>
      </c>
      <c r="W1166" s="41">
        <f>IFERROR(Table1[[#This Row],[DC Capex (Inflated)]]/Table1[[#This Row],[Total capital cost Incl subsidies (Inflated)]],0)</f>
        <v>0.32249999999999995</v>
      </c>
      <c r="X1166" s="42">
        <f>IFERROR(Table1[[#This Row],[Rates Loan (Inflated)]]/Table1[[#This Row],[Total capital cost Incl subsidies (Inflated)]],0)</f>
        <v>0.67749999999999988</v>
      </c>
      <c r="Y1166" s="43">
        <f>IFERROR(Table1[[#This Row],[Subsidies (Uninflated)]]/Table1[[#This Row],[Total capital cost Incl subsidies (Inflated)]],0)</f>
        <v>0</v>
      </c>
      <c r="Z1166" s="10"/>
    </row>
    <row r="1167" spans="1:26" ht="46.5" x14ac:dyDescent="0.35">
      <c r="A1167" s="32" t="s">
        <v>2013</v>
      </c>
      <c r="B1167" s="56" t="s">
        <v>2014</v>
      </c>
      <c r="C1167" s="53" t="s">
        <v>1573</v>
      </c>
      <c r="D1167" s="65" t="s">
        <v>992</v>
      </c>
      <c r="E1167" s="65" t="s">
        <v>20</v>
      </c>
      <c r="F1167" s="60" t="s">
        <v>1017</v>
      </c>
      <c r="G1167" s="70">
        <v>1</v>
      </c>
      <c r="H1167" s="34">
        <v>2006</v>
      </c>
      <c r="I1167" s="33">
        <v>2024</v>
      </c>
      <c r="J1167" s="65">
        <v>2034</v>
      </c>
      <c r="K1167" s="35">
        <v>30</v>
      </c>
      <c r="L1167" s="32">
        <v>0.1</v>
      </c>
      <c r="M1167" s="32">
        <v>0.30499999999999999</v>
      </c>
      <c r="N1167" s="32">
        <v>0.03</v>
      </c>
      <c r="O1167" s="32">
        <v>0.56500000000000006</v>
      </c>
      <c r="P1167" s="36">
        <v>0.38</v>
      </c>
      <c r="Q1167" s="37">
        <v>0.47250000000000003</v>
      </c>
      <c r="R1167" s="38">
        <v>9960.7204000000002</v>
      </c>
      <c r="S1167" s="39">
        <v>0</v>
      </c>
      <c r="T1167" s="39">
        <v>9960.7204000000002</v>
      </c>
      <c r="U1167" s="39">
        <v>4706.4403890000003</v>
      </c>
      <c r="V1167" s="40">
        <v>5254.2800109999998</v>
      </c>
      <c r="W1167" s="41">
        <f>IFERROR(Table1[[#This Row],[DC Capex (Inflated)]]/Table1[[#This Row],[Total capital cost Incl subsidies (Inflated)]],0)</f>
        <v>0.47250000000000003</v>
      </c>
      <c r="X1167" s="42">
        <f>IFERROR(Table1[[#This Row],[Rates Loan (Inflated)]]/Table1[[#This Row],[Total capital cost Incl subsidies (Inflated)]],0)</f>
        <v>0.52749999999999997</v>
      </c>
      <c r="Y1167" s="43">
        <f>IFERROR(Table1[[#This Row],[Subsidies (Uninflated)]]/Table1[[#This Row],[Total capital cost Incl subsidies (Inflated)]],0)</f>
        <v>0</v>
      </c>
      <c r="Z1167" s="10"/>
    </row>
    <row r="1168" spans="1:26" ht="46.5" x14ac:dyDescent="0.35">
      <c r="A1168" s="32" t="s">
        <v>2075</v>
      </c>
      <c r="B1168" s="56" t="s">
        <v>2076</v>
      </c>
      <c r="C1168" s="53" t="s">
        <v>1584</v>
      </c>
      <c r="D1168" s="65" t="s">
        <v>992</v>
      </c>
      <c r="E1168" s="65" t="s">
        <v>20</v>
      </c>
      <c r="F1168" s="60" t="s">
        <v>1017</v>
      </c>
      <c r="G1168" s="70">
        <v>1</v>
      </c>
      <c r="H1168" s="34">
        <v>2006</v>
      </c>
      <c r="I1168" s="33">
        <v>2025</v>
      </c>
      <c r="J1168" s="65">
        <v>2034</v>
      </c>
      <c r="K1168" s="35">
        <v>30</v>
      </c>
      <c r="L1168" s="32">
        <v>0</v>
      </c>
      <c r="M1168" s="32">
        <v>0.505</v>
      </c>
      <c r="N1168" s="32">
        <v>0.01</v>
      </c>
      <c r="O1168" s="32">
        <v>0.48499999999999999</v>
      </c>
      <c r="P1168" s="36">
        <v>0.38</v>
      </c>
      <c r="Q1168" s="37">
        <v>0.4325</v>
      </c>
      <c r="R1168" s="38">
        <v>45727.202232735413</v>
      </c>
      <c r="S1168" s="39">
        <v>0</v>
      </c>
      <c r="T1168" s="39">
        <v>45727.202232735413</v>
      </c>
      <c r="U1168" s="39">
        <v>19777.014965658065</v>
      </c>
      <c r="V1168" s="40">
        <v>25950.187267077345</v>
      </c>
      <c r="W1168" s="41">
        <f>IFERROR(Table1[[#This Row],[DC Capex (Inflated)]]/Table1[[#This Row],[Total capital cost Incl subsidies (Inflated)]],0)</f>
        <v>0.4325</v>
      </c>
      <c r="X1168" s="42">
        <f>IFERROR(Table1[[#This Row],[Rates Loan (Inflated)]]/Table1[[#This Row],[Total capital cost Incl subsidies (Inflated)]],0)</f>
        <v>0.56749999999999989</v>
      </c>
      <c r="Y1168" s="43">
        <f>IFERROR(Table1[[#This Row],[Subsidies (Uninflated)]]/Table1[[#This Row],[Total capital cost Incl subsidies (Inflated)]],0)</f>
        <v>0</v>
      </c>
      <c r="Z1168" s="10"/>
    </row>
    <row r="1169" spans="1:26" ht="46.5" x14ac:dyDescent="0.35">
      <c r="A1169" s="32" t="s">
        <v>2078</v>
      </c>
      <c r="B1169" s="56" t="s">
        <v>2079</v>
      </c>
      <c r="C1169" s="53" t="s">
        <v>1584</v>
      </c>
      <c r="D1169" s="65" t="s">
        <v>992</v>
      </c>
      <c r="E1169" s="65" t="s">
        <v>20</v>
      </c>
      <c r="F1169" s="60" t="s">
        <v>1017</v>
      </c>
      <c r="G1169" s="70">
        <v>1</v>
      </c>
      <c r="H1169" s="34">
        <v>2006</v>
      </c>
      <c r="I1169" s="33">
        <v>2029</v>
      </c>
      <c r="J1169" s="65">
        <v>2034</v>
      </c>
      <c r="K1169" s="35">
        <v>30</v>
      </c>
      <c r="L1169" s="32">
        <v>0</v>
      </c>
      <c r="M1169" s="32">
        <v>0.70500000000000007</v>
      </c>
      <c r="N1169" s="32">
        <v>0.03</v>
      </c>
      <c r="O1169" s="32">
        <v>0.2649999999999999</v>
      </c>
      <c r="P1169" s="36">
        <v>0.38</v>
      </c>
      <c r="Q1169" s="37">
        <v>0.32249999999999995</v>
      </c>
      <c r="R1169" s="38">
        <v>35984.945753218817</v>
      </c>
      <c r="S1169" s="39">
        <v>0</v>
      </c>
      <c r="T1169" s="39">
        <v>35984.945753218817</v>
      </c>
      <c r="U1169" s="39">
        <v>11605.145005413066</v>
      </c>
      <c r="V1169" s="40">
        <v>24379.800747805748</v>
      </c>
      <c r="W1169" s="41">
        <f>IFERROR(Table1[[#This Row],[DC Capex (Inflated)]]/Table1[[#This Row],[Total capital cost Incl subsidies (Inflated)]],0)</f>
        <v>0.3224999999999999</v>
      </c>
      <c r="X1169" s="42">
        <f>IFERROR(Table1[[#This Row],[Rates Loan (Inflated)]]/Table1[[#This Row],[Total capital cost Incl subsidies (Inflated)]],0)</f>
        <v>0.67749999999999999</v>
      </c>
      <c r="Y1169" s="43">
        <f>IFERROR(Table1[[#This Row],[Subsidies (Uninflated)]]/Table1[[#This Row],[Total capital cost Incl subsidies (Inflated)]],0)</f>
        <v>0</v>
      </c>
      <c r="Z1169" s="10"/>
    </row>
    <row r="1170" spans="1:26" ht="69.75" x14ac:dyDescent="0.35">
      <c r="A1170" s="32" t="s">
        <v>2123</v>
      </c>
      <c r="B1170" s="56" t="s">
        <v>2124</v>
      </c>
      <c r="C1170" s="53" t="s">
        <v>1573</v>
      </c>
      <c r="D1170" s="65" t="s">
        <v>992</v>
      </c>
      <c r="E1170" s="65" t="s">
        <v>20</v>
      </c>
      <c r="F1170" s="60" t="s">
        <v>1017</v>
      </c>
      <c r="G1170" s="70">
        <v>1</v>
      </c>
      <c r="H1170" s="34">
        <v>2006</v>
      </c>
      <c r="I1170" s="33">
        <v>2025</v>
      </c>
      <c r="J1170" s="65">
        <v>2034</v>
      </c>
      <c r="K1170" s="35">
        <v>30</v>
      </c>
      <c r="L1170" s="32">
        <v>0</v>
      </c>
      <c r="M1170" s="32">
        <v>0.30499999999999999</v>
      </c>
      <c r="N1170" s="32">
        <v>0.03</v>
      </c>
      <c r="O1170" s="32">
        <v>0.66500000000000004</v>
      </c>
      <c r="P1170" s="36">
        <v>0.38</v>
      </c>
      <c r="Q1170" s="37">
        <v>0.52249999999999996</v>
      </c>
      <c r="R1170" s="38">
        <v>14122.59300383232</v>
      </c>
      <c r="S1170" s="39">
        <v>0</v>
      </c>
      <c r="T1170" s="39">
        <v>14122.59300383232</v>
      </c>
      <c r="U1170" s="39">
        <v>7379.0548445023869</v>
      </c>
      <c r="V1170" s="40">
        <v>6743.5381593299335</v>
      </c>
      <c r="W1170" s="41">
        <f>IFERROR(Table1[[#This Row],[DC Capex (Inflated)]]/Table1[[#This Row],[Total capital cost Incl subsidies (Inflated)]],0)</f>
        <v>0.52249999999999996</v>
      </c>
      <c r="X1170" s="42">
        <f>IFERROR(Table1[[#This Row],[Rates Loan (Inflated)]]/Table1[[#This Row],[Total capital cost Incl subsidies (Inflated)]],0)</f>
        <v>0.47750000000000004</v>
      </c>
      <c r="Y1170" s="43">
        <f>IFERROR(Table1[[#This Row],[Subsidies (Uninflated)]]/Table1[[#This Row],[Total capital cost Incl subsidies (Inflated)]],0)</f>
        <v>0</v>
      </c>
      <c r="Z1170" s="10"/>
    </row>
    <row r="1171" spans="1:26" ht="46.5" x14ac:dyDescent="0.35">
      <c r="A1171" s="32" t="s">
        <v>2109</v>
      </c>
      <c r="B1171" s="56" t="s">
        <v>2110</v>
      </c>
      <c r="C1171" s="53" t="s">
        <v>1573</v>
      </c>
      <c r="D1171" s="65" t="s">
        <v>992</v>
      </c>
      <c r="E1171" s="65" t="s">
        <v>20</v>
      </c>
      <c r="F1171" s="60" t="s">
        <v>1017</v>
      </c>
      <c r="G1171" s="70">
        <v>1</v>
      </c>
      <c r="H1171" s="34">
        <v>2006</v>
      </c>
      <c r="I1171" s="33">
        <v>2025</v>
      </c>
      <c r="J1171" s="65">
        <v>2034</v>
      </c>
      <c r="K1171" s="35">
        <v>30</v>
      </c>
      <c r="L1171" s="32">
        <v>0</v>
      </c>
      <c r="M1171" s="32">
        <v>0.30499999999999999</v>
      </c>
      <c r="N1171" s="32">
        <v>0.03</v>
      </c>
      <c r="O1171" s="32">
        <v>0.66500000000000004</v>
      </c>
      <c r="P1171" s="36">
        <v>0.38</v>
      </c>
      <c r="Q1171" s="37">
        <v>0.52249999999999996</v>
      </c>
      <c r="R1171" s="38">
        <v>29471.764964452886</v>
      </c>
      <c r="S1171" s="39">
        <v>0</v>
      </c>
      <c r="T1171" s="39">
        <v>29471.764964452886</v>
      </c>
      <c r="U1171" s="39">
        <v>15398.997193926634</v>
      </c>
      <c r="V1171" s="40">
        <v>14072.767770526256</v>
      </c>
      <c r="W1171" s="41">
        <f>IFERROR(Table1[[#This Row],[DC Capex (Inflated)]]/Table1[[#This Row],[Total capital cost Incl subsidies (Inflated)]],0)</f>
        <v>0.52250000000000008</v>
      </c>
      <c r="X1171" s="42">
        <f>IFERROR(Table1[[#This Row],[Rates Loan (Inflated)]]/Table1[[#This Row],[Total capital cost Incl subsidies (Inflated)]],0)</f>
        <v>0.47750000000000009</v>
      </c>
      <c r="Y1171" s="43">
        <f>IFERROR(Table1[[#This Row],[Subsidies (Uninflated)]]/Table1[[#This Row],[Total capital cost Incl subsidies (Inflated)]],0)</f>
        <v>0</v>
      </c>
      <c r="Z1171" s="10"/>
    </row>
    <row r="1172" spans="1:26" ht="46.5" x14ac:dyDescent="0.35">
      <c r="A1172" s="32" t="s">
        <v>370</v>
      </c>
      <c r="B1172" s="56" t="s">
        <v>371</v>
      </c>
      <c r="C1172" s="53" t="s">
        <v>86</v>
      </c>
      <c r="D1172" s="65" t="s">
        <v>53</v>
      </c>
      <c r="E1172" s="65" t="s">
        <v>20</v>
      </c>
      <c r="F1172" s="60" t="s">
        <v>55</v>
      </c>
      <c r="G1172" s="70">
        <v>1</v>
      </c>
      <c r="H1172" s="34">
        <v>2006</v>
      </c>
      <c r="I1172" s="33">
        <v>2005</v>
      </c>
      <c r="J1172" s="65">
        <v>2031</v>
      </c>
      <c r="K1172" s="35">
        <v>30</v>
      </c>
      <c r="L1172" s="32">
        <v>0</v>
      </c>
      <c r="M1172" s="32">
        <v>0.90500000000000003</v>
      </c>
      <c r="N1172" s="32">
        <v>0.02</v>
      </c>
      <c r="O1172" s="32">
        <v>7.4999999999999956E-2</v>
      </c>
      <c r="P1172" s="36">
        <v>0.125</v>
      </c>
      <c r="Q1172" s="37">
        <v>0.1</v>
      </c>
      <c r="R1172" s="38">
        <v>225.50528</v>
      </c>
      <c r="S1172" s="39">
        <v>0</v>
      </c>
      <c r="T1172" s="39">
        <v>225.50528</v>
      </c>
      <c r="U1172" s="39">
        <v>22.550528</v>
      </c>
      <c r="V1172" s="40">
        <v>202.95475199999998</v>
      </c>
      <c r="W1172" s="41">
        <f>IFERROR(Table1[[#This Row],[DC Capex (Inflated)]]/Table1[[#This Row],[Total capital cost Incl subsidies (Inflated)]],0)</f>
        <v>0.1</v>
      </c>
      <c r="X1172" s="42">
        <f>IFERROR(Table1[[#This Row],[Rates Loan (Inflated)]]/Table1[[#This Row],[Total capital cost Incl subsidies (Inflated)]],0)</f>
        <v>0.89999999999999991</v>
      </c>
      <c r="Y1172" s="43">
        <f>IFERROR(Table1[[#This Row],[Subsidies (Uninflated)]]/Table1[[#This Row],[Total capital cost Incl subsidies (Inflated)]],0)</f>
        <v>0</v>
      </c>
      <c r="Z1172" s="10"/>
    </row>
    <row r="1173" spans="1:26" ht="23.25" x14ac:dyDescent="0.35">
      <c r="A1173" s="32" t="s">
        <v>121</v>
      </c>
      <c r="B1173" s="56" t="s">
        <v>122</v>
      </c>
      <c r="C1173" s="53" t="s">
        <v>54</v>
      </c>
      <c r="D1173" s="65" t="s">
        <v>53</v>
      </c>
      <c r="E1173" s="65" t="s">
        <v>20</v>
      </c>
      <c r="F1173" s="60" t="s">
        <v>55</v>
      </c>
      <c r="G1173" s="70">
        <v>1</v>
      </c>
      <c r="H1173" s="34">
        <v>2006</v>
      </c>
      <c r="I1173" s="33">
        <v>2005</v>
      </c>
      <c r="J1173" s="65">
        <v>2031</v>
      </c>
      <c r="K1173" s="35">
        <v>30</v>
      </c>
      <c r="L1173" s="32">
        <v>0</v>
      </c>
      <c r="M1173" s="32">
        <v>0.1</v>
      </c>
      <c r="N1173" s="32">
        <v>0</v>
      </c>
      <c r="O1173" s="32">
        <v>0.9</v>
      </c>
      <c r="P1173" s="36">
        <v>0.875</v>
      </c>
      <c r="Q1173" s="37">
        <v>0.88749999999999996</v>
      </c>
      <c r="R1173" s="38">
        <v>1767.35797</v>
      </c>
      <c r="S1173" s="39">
        <v>0</v>
      </c>
      <c r="T1173" s="39">
        <v>1767.35797</v>
      </c>
      <c r="U1173" s="39">
        <v>1568.5301983749998</v>
      </c>
      <c r="V1173" s="40">
        <v>198.82777162500017</v>
      </c>
      <c r="W1173" s="41">
        <f>IFERROR(Table1[[#This Row],[DC Capex (Inflated)]]/Table1[[#This Row],[Total capital cost Incl subsidies (Inflated)]],0)</f>
        <v>0.88749999999999984</v>
      </c>
      <c r="X1173" s="42">
        <f>IFERROR(Table1[[#This Row],[Rates Loan (Inflated)]]/Table1[[#This Row],[Total capital cost Incl subsidies (Inflated)]],0)</f>
        <v>0.1125000000000001</v>
      </c>
      <c r="Y1173" s="43">
        <f>IFERROR(Table1[[#This Row],[Subsidies (Uninflated)]]/Table1[[#This Row],[Total capital cost Incl subsidies (Inflated)]],0)</f>
        <v>0</v>
      </c>
      <c r="Z1173" s="10"/>
    </row>
    <row r="1174" spans="1:26" ht="23.25" x14ac:dyDescent="0.35">
      <c r="A1174" s="32" t="s">
        <v>119</v>
      </c>
      <c r="B1174" s="56" t="s">
        <v>120</v>
      </c>
      <c r="C1174" s="53" t="s">
        <v>54</v>
      </c>
      <c r="D1174" s="65" t="s">
        <v>53</v>
      </c>
      <c r="E1174" s="65" t="s">
        <v>20</v>
      </c>
      <c r="F1174" s="60" t="s">
        <v>55</v>
      </c>
      <c r="G1174" s="70">
        <v>1</v>
      </c>
      <c r="H1174" s="34">
        <v>2006</v>
      </c>
      <c r="I1174" s="33">
        <v>2003</v>
      </c>
      <c r="J1174" s="65">
        <v>2031</v>
      </c>
      <c r="K1174" s="35">
        <v>30</v>
      </c>
      <c r="L1174" s="32">
        <v>0</v>
      </c>
      <c r="M1174" s="32">
        <v>0.1</v>
      </c>
      <c r="N1174" s="32">
        <v>0</v>
      </c>
      <c r="O1174" s="32">
        <v>0.9</v>
      </c>
      <c r="P1174" s="36">
        <v>0.875</v>
      </c>
      <c r="Q1174" s="37">
        <v>0.88749999999999996</v>
      </c>
      <c r="R1174" s="38">
        <v>2329.7558099999997</v>
      </c>
      <c r="S1174" s="39">
        <v>0</v>
      </c>
      <c r="T1174" s="39">
        <v>2329.7558099999997</v>
      </c>
      <c r="U1174" s="39">
        <v>2067.6582813749997</v>
      </c>
      <c r="V1174" s="40">
        <v>262.09752862500022</v>
      </c>
      <c r="W1174" s="41">
        <f>IFERROR(Table1[[#This Row],[DC Capex (Inflated)]]/Table1[[#This Row],[Total capital cost Incl subsidies (Inflated)]],0)</f>
        <v>0.88749999999999996</v>
      </c>
      <c r="X1174" s="42">
        <f>IFERROR(Table1[[#This Row],[Rates Loan (Inflated)]]/Table1[[#This Row],[Total capital cost Incl subsidies (Inflated)]],0)</f>
        <v>0.11250000000000011</v>
      </c>
      <c r="Y1174" s="43">
        <f>IFERROR(Table1[[#This Row],[Subsidies (Uninflated)]]/Table1[[#This Row],[Total capital cost Incl subsidies (Inflated)]],0)</f>
        <v>0</v>
      </c>
      <c r="Z1174" s="10"/>
    </row>
    <row r="1175" spans="1:26" ht="46.5" x14ac:dyDescent="0.35">
      <c r="A1175" s="32" t="s">
        <v>362</v>
      </c>
      <c r="B1175" s="56" t="s">
        <v>363</v>
      </c>
      <c r="C1175" s="53" t="s">
        <v>86</v>
      </c>
      <c r="D1175" s="65" t="s">
        <v>53</v>
      </c>
      <c r="E1175" s="65" t="s">
        <v>20</v>
      </c>
      <c r="F1175" s="60" t="s">
        <v>55</v>
      </c>
      <c r="G1175" s="70">
        <v>1</v>
      </c>
      <c r="H1175" s="34">
        <v>2006</v>
      </c>
      <c r="I1175" s="33">
        <v>2006</v>
      </c>
      <c r="J1175" s="65">
        <v>2031</v>
      </c>
      <c r="K1175" s="35">
        <v>30</v>
      </c>
      <c r="L1175" s="32">
        <v>0</v>
      </c>
      <c r="M1175" s="32">
        <v>0.90500000000000003</v>
      </c>
      <c r="N1175" s="32">
        <v>0.02</v>
      </c>
      <c r="O1175" s="32">
        <v>7.4999999999999956E-2</v>
      </c>
      <c r="P1175" s="36">
        <v>0.125</v>
      </c>
      <c r="Q1175" s="37">
        <v>0.1</v>
      </c>
      <c r="R1175" s="38">
        <v>534.86541999999997</v>
      </c>
      <c r="S1175" s="39">
        <v>0</v>
      </c>
      <c r="T1175" s="39">
        <v>534.86541999999997</v>
      </c>
      <c r="U1175" s="39">
        <v>53.486542</v>
      </c>
      <c r="V1175" s="40">
        <v>481.37887799999999</v>
      </c>
      <c r="W1175" s="41">
        <f>IFERROR(Table1[[#This Row],[DC Capex (Inflated)]]/Table1[[#This Row],[Total capital cost Incl subsidies (Inflated)]],0)</f>
        <v>0.1</v>
      </c>
      <c r="X1175" s="42">
        <f>IFERROR(Table1[[#This Row],[Rates Loan (Inflated)]]/Table1[[#This Row],[Total capital cost Incl subsidies (Inflated)]],0)</f>
        <v>0.9</v>
      </c>
      <c r="Y1175" s="43">
        <f>IFERROR(Table1[[#This Row],[Subsidies (Uninflated)]]/Table1[[#This Row],[Total capital cost Incl subsidies (Inflated)]],0)</f>
        <v>0</v>
      </c>
      <c r="Z1175" s="10"/>
    </row>
    <row r="1176" spans="1:26" ht="23.25" x14ac:dyDescent="0.35">
      <c r="A1176" s="32" t="s">
        <v>392</v>
      </c>
      <c r="B1176" s="56" t="s">
        <v>393</v>
      </c>
      <c r="C1176" s="53" t="s">
        <v>62</v>
      </c>
      <c r="D1176" s="65" t="s">
        <v>53</v>
      </c>
      <c r="E1176" s="65" t="s">
        <v>20</v>
      </c>
      <c r="F1176" s="60" t="s">
        <v>55</v>
      </c>
      <c r="G1176" s="70">
        <v>1</v>
      </c>
      <c r="H1176" s="34">
        <v>2006</v>
      </c>
      <c r="I1176" s="33">
        <v>2011</v>
      </c>
      <c r="J1176" s="65">
        <v>2031</v>
      </c>
      <c r="K1176" s="35">
        <v>30</v>
      </c>
      <c r="L1176" s="32">
        <v>7.4999999999999956E-2</v>
      </c>
      <c r="M1176" s="32">
        <v>0.90500000000000003</v>
      </c>
      <c r="N1176" s="32">
        <v>0.02</v>
      </c>
      <c r="O1176" s="32">
        <v>0</v>
      </c>
      <c r="P1176" s="36">
        <v>0.125</v>
      </c>
      <c r="Q1176" s="37">
        <v>6.25E-2</v>
      </c>
      <c r="R1176" s="38">
        <v>43.271160000000002</v>
      </c>
      <c r="S1176" s="39">
        <v>0</v>
      </c>
      <c r="T1176" s="39">
        <v>43.271160000000002</v>
      </c>
      <c r="U1176" s="39">
        <v>2.7044475000000001</v>
      </c>
      <c r="V1176" s="40">
        <v>40.566712499999994</v>
      </c>
      <c r="W1176" s="41">
        <f>IFERROR(Table1[[#This Row],[DC Capex (Inflated)]]/Table1[[#This Row],[Total capital cost Incl subsidies (Inflated)]],0)</f>
        <v>6.25E-2</v>
      </c>
      <c r="X1176" s="42">
        <f>IFERROR(Table1[[#This Row],[Rates Loan (Inflated)]]/Table1[[#This Row],[Total capital cost Incl subsidies (Inflated)]],0)</f>
        <v>0.93749999999999978</v>
      </c>
      <c r="Y1176" s="43">
        <f>IFERROR(Table1[[#This Row],[Subsidies (Uninflated)]]/Table1[[#This Row],[Total capital cost Incl subsidies (Inflated)]],0)</f>
        <v>0</v>
      </c>
      <c r="Z1176" s="10"/>
    </row>
    <row r="1177" spans="1:26" ht="23.25" x14ac:dyDescent="0.35">
      <c r="A1177" s="32" t="s">
        <v>354</v>
      </c>
      <c r="B1177" s="56" t="s">
        <v>355</v>
      </c>
      <c r="C1177" s="53" t="s">
        <v>62</v>
      </c>
      <c r="D1177" s="65" t="s">
        <v>53</v>
      </c>
      <c r="E1177" s="65" t="s">
        <v>20</v>
      </c>
      <c r="F1177" s="60" t="s">
        <v>55</v>
      </c>
      <c r="G1177" s="70">
        <v>1</v>
      </c>
      <c r="H1177" s="34">
        <v>2006</v>
      </c>
      <c r="I1177" s="33">
        <v>2005</v>
      </c>
      <c r="J1177" s="65">
        <v>2031</v>
      </c>
      <c r="K1177" s="35">
        <v>30</v>
      </c>
      <c r="L1177" s="32">
        <v>0</v>
      </c>
      <c r="M1177" s="32">
        <v>0.90500000000000003</v>
      </c>
      <c r="N1177" s="32">
        <v>0.02</v>
      </c>
      <c r="O1177" s="32">
        <v>7.4999999999999956E-2</v>
      </c>
      <c r="P1177" s="36">
        <v>0.125</v>
      </c>
      <c r="Q1177" s="37">
        <v>0.1</v>
      </c>
      <c r="R1177" s="38">
        <v>28.33878</v>
      </c>
      <c r="S1177" s="39">
        <v>0</v>
      </c>
      <c r="T1177" s="39">
        <v>28.33878</v>
      </c>
      <c r="U1177" s="39">
        <v>2.8338780000000003</v>
      </c>
      <c r="V1177" s="40">
        <v>25.504902000000001</v>
      </c>
      <c r="W1177" s="41">
        <f>IFERROR(Table1[[#This Row],[DC Capex (Inflated)]]/Table1[[#This Row],[Total capital cost Incl subsidies (Inflated)]],0)</f>
        <v>0.10000000000000002</v>
      </c>
      <c r="X1177" s="42">
        <f>IFERROR(Table1[[#This Row],[Rates Loan (Inflated)]]/Table1[[#This Row],[Total capital cost Incl subsidies (Inflated)]],0)</f>
        <v>0.9</v>
      </c>
      <c r="Y1177" s="43">
        <f>IFERROR(Table1[[#This Row],[Subsidies (Uninflated)]]/Table1[[#This Row],[Total capital cost Incl subsidies (Inflated)]],0)</f>
        <v>0</v>
      </c>
      <c r="Z1177" s="10"/>
    </row>
    <row r="1178" spans="1:26" ht="23.25" x14ac:dyDescent="0.35">
      <c r="A1178" s="32" t="s">
        <v>342</v>
      </c>
      <c r="B1178" s="56" t="s">
        <v>343</v>
      </c>
      <c r="C1178" s="53" t="s">
        <v>62</v>
      </c>
      <c r="D1178" s="65" t="s">
        <v>53</v>
      </c>
      <c r="E1178" s="65" t="s">
        <v>20</v>
      </c>
      <c r="F1178" s="60" t="s">
        <v>55</v>
      </c>
      <c r="G1178" s="70">
        <v>1</v>
      </c>
      <c r="H1178" s="34">
        <v>2006</v>
      </c>
      <c r="I1178" s="33">
        <v>2010</v>
      </c>
      <c r="J1178" s="65">
        <v>2031</v>
      </c>
      <c r="K1178" s="35">
        <v>30</v>
      </c>
      <c r="L1178" s="32">
        <v>0</v>
      </c>
      <c r="M1178" s="32">
        <v>0.90500000000000003</v>
      </c>
      <c r="N1178" s="32">
        <v>0.02</v>
      </c>
      <c r="O1178" s="32">
        <v>7.4999999999999956E-2</v>
      </c>
      <c r="P1178" s="36">
        <v>0.125</v>
      </c>
      <c r="Q1178" s="37">
        <v>0.1</v>
      </c>
      <c r="R1178" s="38">
        <v>320.45375000000001</v>
      </c>
      <c r="S1178" s="39">
        <v>0</v>
      </c>
      <c r="T1178" s="39">
        <v>320.45375000000001</v>
      </c>
      <c r="U1178" s="39">
        <v>32.045375</v>
      </c>
      <c r="V1178" s="40">
        <v>288.40837499999998</v>
      </c>
      <c r="W1178" s="41">
        <f>IFERROR(Table1[[#This Row],[DC Capex (Inflated)]]/Table1[[#This Row],[Total capital cost Incl subsidies (Inflated)]],0)</f>
        <v>9.9999999999999992E-2</v>
      </c>
      <c r="X1178" s="42">
        <f>IFERROR(Table1[[#This Row],[Rates Loan (Inflated)]]/Table1[[#This Row],[Total capital cost Incl subsidies (Inflated)]],0)</f>
        <v>0.89999999999999991</v>
      </c>
      <c r="Y1178" s="43">
        <f>IFERROR(Table1[[#This Row],[Subsidies (Uninflated)]]/Table1[[#This Row],[Total capital cost Incl subsidies (Inflated)]],0)</f>
        <v>0</v>
      </c>
      <c r="Z1178" s="10"/>
    </row>
    <row r="1179" spans="1:26" ht="23.25" x14ac:dyDescent="0.35">
      <c r="A1179" s="32" t="s">
        <v>388</v>
      </c>
      <c r="B1179" s="56" t="s">
        <v>389</v>
      </c>
      <c r="C1179" s="53" t="s">
        <v>62</v>
      </c>
      <c r="D1179" s="65" t="s">
        <v>53</v>
      </c>
      <c r="E1179" s="65" t="s">
        <v>20</v>
      </c>
      <c r="F1179" s="60" t="s">
        <v>55</v>
      </c>
      <c r="G1179" s="70">
        <v>1</v>
      </c>
      <c r="H1179" s="34">
        <v>2006</v>
      </c>
      <c r="I1179" s="33">
        <v>2008</v>
      </c>
      <c r="J1179" s="65">
        <v>2031</v>
      </c>
      <c r="K1179" s="35">
        <v>30</v>
      </c>
      <c r="L1179" s="32">
        <v>7.4999999999999956E-2</v>
      </c>
      <c r="M1179" s="32">
        <v>0.90500000000000003</v>
      </c>
      <c r="N1179" s="32">
        <v>0.02</v>
      </c>
      <c r="O1179" s="32">
        <v>0</v>
      </c>
      <c r="P1179" s="36">
        <v>0.125</v>
      </c>
      <c r="Q1179" s="37">
        <v>6.25E-2</v>
      </c>
      <c r="R1179" s="38">
        <v>25.801960000000001</v>
      </c>
      <c r="S1179" s="39">
        <v>0</v>
      </c>
      <c r="T1179" s="39">
        <v>25.801960000000001</v>
      </c>
      <c r="U1179" s="39">
        <v>1.6126225000000001</v>
      </c>
      <c r="V1179" s="40">
        <v>24.189337500000001</v>
      </c>
      <c r="W1179" s="41">
        <f>IFERROR(Table1[[#This Row],[DC Capex (Inflated)]]/Table1[[#This Row],[Total capital cost Incl subsidies (Inflated)]],0)</f>
        <v>6.25E-2</v>
      </c>
      <c r="X1179" s="42">
        <f>IFERROR(Table1[[#This Row],[Rates Loan (Inflated)]]/Table1[[#This Row],[Total capital cost Incl subsidies (Inflated)]],0)</f>
        <v>0.9375</v>
      </c>
      <c r="Y1179" s="43">
        <f>IFERROR(Table1[[#This Row],[Subsidies (Uninflated)]]/Table1[[#This Row],[Total capital cost Incl subsidies (Inflated)]],0)</f>
        <v>0</v>
      </c>
      <c r="Z1179" s="10"/>
    </row>
    <row r="1180" spans="1:26" ht="23.25" x14ac:dyDescent="0.35">
      <c r="A1180" s="32" t="s">
        <v>390</v>
      </c>
      <c r="B1180" s="56" t="s">
        <v>391</v>
      </c>
      <c r="C1180" s="53" t="s">
        <v>62</v>
      </c>
      <c r="D1180" s="65" t="s">
        <v>53</v>
      </c>
      <c r="E1180" s="65" t="s">
        <v>20</v>
      </c>
      <c r="F1180" s="60" t="s">
        <v>55</v>
      </c>
      <c r="G1180" s="70">
        <v>1</v>
      </c>
      <c r="H1180" s="34">
        <v>2006</v>
      </c>
      <c r="I1180" s="33">
        <v>2009</v>
      </c>
      <c r="J1180" s="65">
        <v>2031</v>
      </c>
      <c r="K1180" s="35">
        <v>30</v>
      </c>
      <c r="L1180" s="32">
        <v>7.4999999999999956E-2</v>
      </c>
      <c r="M1180" s="32">
        <v>0.90500000000000003</v>
      </c>
      <c r="N1180" s="32">
        <v>0.02</v>
      </c>
      <c r="O1180" s="32">
        <v>0</v>
      </c>
      <c r="P1180" s="36">
        <v>0.125</v>
      </c>
      <c r="Q1180" s="37">
        <v>6.25E-2</v>
      </c>
      <c r="R1180" s="38">
        <v>106.50285</v>
      </c>
      <c r="S1180" s="39">
        <v>0</v>
      </c>
      <c r="T1180" s="39">
        <v>106.50285</v>
      </c>
      <c r="U1180" s="39">
        <v>6.6564281249999997</v>
      </c>
      <c r="V1180" s="40">
        <v>99.846421875000004</v>
      </c>
      <c r="W1180" s="41">
        <f>IFERROR(Table1[[#This Row],[DC Capex (Inflated)]]/Table1[[#This Row],[Total capital cost Incl subsidies (Inflated)]],0)</f>
        <v>6.25E-2</v>
      </c>
      <c r="X1180" s="42">
        <f>IFERROR(Table1[[#This Row],[Rates Loan (Inflated)]]/Table1[[#This Row],[Total capital cost Incl subsidies (Inflated)]],0)</f>
        <v>0.93750000000000011</v>
      </c>
      <c r="Y1180" s="43">
        <f>IFERROR(Table1[[#This Row],[Subsidies (Uninflated)]]/Table1[[#This Row],[Total capital cost Incl subsidies (Inflated)]],0)</f>
        <v>0</v>
      </c>
      <c r="Z1180" s="10"/>
    </row>
    <row r="1181" spans="1:26" ht="46.5" x14ac:dyDescent="0.35">
      <c r="A1181" s="32" t="s">
        <v>356</v>
      </c>
      <c r="B1181" s="56" t="s">
        <v>357</v>
      </c>
      <c r="C1181" s="53" t="s">
        <v>86</v>
      </c>
      <c r="D1181" s="65" t="s">
        <v>53</v>
      </c>
      <c r="E1181" s="65" t="s">
        <v>20</v>
      </c>
      <c r="F1181" s="60" t="s">
        <v>55</v>
      </c>
      <c r="G1181" s="70">
        <v>1</v>
      </c>
      <c r="H1181" s="34">
        <v>2006</v>
      </c>
      <c r="I1181" s="33">
        <v>2005</v>
      </c>
      <c r="J1181" s="65">
        <v>2031</v>
      </c>
      <c r="K1181" s="35">
        <v>30</v>
      </c>
      <c r="L1181" s="32">
        <v>0</v>
      </c>
      <c r="M1181" s="32">
        <v>0.90500000000000003</v>
      </c>
      <c r="N1181" s="32">
        <v>0.02</v>
      </c>
      <c r="O1181" s="32">
        <v>7.4999999999999956E-2</v>
      </c>
      <c r="P1181" s="36">
        <v>0.125</v>
      </c>
      <c r="Q1181" s="37">
        <v>0.1</v>
      </c>
      <c r="R1181" s="38">
        <v>32.64</v>
      </c>
      <c r="S1181" s="39">
        <v>0</v>
      </c>
      <c r="T1181" s="39">
        <v>32.64</v>
      </c>
      <c r="U1181" s="39">
        <v>3.2640000000000002</v>
      </c>
      <c r="V1181" s="40">
        <v>29.376000000000001</v>
      </c>
      <c r="W1181" s="41">
        <f>IFERROR(Table1[[#This Row],[DC Capex (Inflated)]]/Table1[[#This Row],[Total capital cost Incl subsidies (Inflated)]],0)</f>
        <v>0.1</v>
      </c>
      <c r="X1181" s="42">
        <f>IFERROR(Table1[[#This Row],[Rates Loan (Inflated)]]/Table1[[#This Row],[Total capital cost Incl subsidies (Inflated)]],0)</f>
        <v>0.9</v>
      </c>
      <c r="Y1181" s="43">
        <f>IFERROR(Table1[[#This Row],[Subsidies (Uninflated)]]/Table1[[#This Row],[Total capital cost Incl subsidies (Inflated)]],0)</f>
        <v>0</v>
      </c>
      <c r="Z1181" s="10"/>
    </row>
    <row r="1182" spans="1:26" ht="23.25" x14ac:dyDescent="0.35">
      <c r="A1182" s="32" t="s">
        <v>113</v>
      </c>
      <c r="B1182" s="56" t="s">
        <v>114</v>
      </c>
      <c r="C1182" s="53" t="s">
        <v>54</v>
      </c>
      <c r="D1182" s="65" t="s">
        <v>53</v>
      </c>
      <c r="E1182" s="65" t="s">
        <v>20</v>
      </c>
      <c r="F1182" s="60" t="s">
        <v>55</v>
      </c>
      <c r="G1182" s="70">
        <v>1</v>
      </c>
      <c r="H1182" s="34">
        <v>2006</v>
      </c>
      <c r="I1182" s="33">
        <v>2007</v>
      </c>
      <c r="J1182" s="65">
        <v>2031</v>
      </c>
      <c r="K1182" s="35">
        <v>30</v>
      </c>
      <c r="L1182" s="32">
        <v>0</v>
      </c>
      <c r="M1182" s="32">
        <v>0.1</v>
      </c>
      <c r="N1182" s="32">
        <v>0</v>
      </c>
      <c r="O1182" s="32">
        <v>0.9</v>
      </c>
      <c r="P1182" s="36">
        <v>0.875</v>
      </c>
      <c r="Q1182" s="37">
        <v>0.88749999999999996</v>
      </c>
      <c r="R1182" s="38">
        <v>20</v>
      </c>
      <c r="S1182" s="39">
        <v>0</v>
      </c>
      <c r="T1182" s="39">
        <v>20</v>
      </c>
      <c r="U1182" s="39">
        <v>17.75</v>
      </c>
      <c r="V1182" s="40">
        <v>2.25</v>
      </c>
      <c r="W1182" s="41">
        <f>IFERROR(Table1[[#This Row],[DC Capex (Inflated)]]/Table1[[#This Row],[Total capital cost Incl subsidies (Inflated)]],0)</f>
        <v>0.88749999999999996</v>
      </c>
      <c r="X1182" s="42">
        <f>IFERROR(Table1[[#This Row],[Rates Loan (Inflated)]]/Table1[[#This Row],[Total capital cost Incl subsidies (Inflated)]],0)</f>
        <v>0.1125</v>
      </c>
      <c r="Y1182" s="43">
        <f>IFERROR(Table1[[#This Row],[Subsidies (Uninflated)]]/Table1[[#This Row],[Total capital cost Incl subsidies (Inflated)]],0)</f>
        <v>0</v>
      </c>
      <c r="Z1182" s="10"/>
    </row>
    <row r="1183" spans="1:26" ht="23.25" x14ac:dyDescent="0.35">
      <c r="A1183" s="32" t="s">
        <v>297</v>
      </c>
      <c r="B1183" s="56" t="s">
        <v>298</v>
      </c>
      <c r="C1183" s="53" t="s">
        <v>58</v>
      </c>
      <c r="D1183" s="65" t="s">
        <v>53</v>
      </c>
      <c r="E1183" s="65" t="s">
        <v>20</v>
      </c>
      <c r="F1183" s="60" t="s">
        <v>55</v>
      </c>
      <c r="G1183" s="70">
        <v>1</v>
      </c>
      <c r="H1183" s="34">
        <v>2006</v>
      </c>
      <c r="I1183" s="33">
        <v>2004</v>
      </c>
      <c r="J1183" s="65">
        <v>2031</v>
      </c>
      <c r="K1183" s="35">
        <v>30</v>
      </c>
      <c r="L1183" s="32">
        <v>0.75</v>
      </c>
      <c r="M1183" s="32">
        <v>0.1</v>
      </c>
      <c r="N1183" s="32">
        <v>0</v>
      </c>
      <c r="O1183" s="32">
        <v>0.15</v>
      </c>
      <c r="P1183" s="36">
        <v>0.875</v>
      </c>
      <c r="Q1183" s="37">
        <v>0.51249999999999996</v>
      </c>
      <c r="R1183" s="38">
        <v>97.610260000000011</v>
      </c>
      <c r="S1183" s="39">
        <v>0</v>
      </c>
      <c r="T1183" s="39">
        <v>97.610260000000011</v>
      </c>
      <c r="U1183" s="39">
        <v>50.02525825</v>
      </c>
      <c r="V1183" s="40">
        <v>47.585001750000004</v>
      </c>
      <c r="W1183" s="41">
        <f>IFERROR(Table1[[#This Row],[DC Capex (Inflated)]]/Table1[[#This Row],[Total capital cost Incl subsidies (Inflated)]],0)</f>
        <v>0.51249999999999996</v>
      </c>
      <c r="X1183" s="42">
        <f>IFERROR(Table1[[#This Row],[Rates Loan (Inflated)]]/Table1[[#This Row],[Total capital cost Incl subsidies (Inflated)]],0)</f>
        <v>0.48749999999999999</v>
      </c>
      <c r="Y1183" s="43">
        <f>IFERROR(Table1[[#This Row],[Subsidies (Uninflated)]]/Table1[[#This Row],[Total capital cost Incl subsidies (Inflated)]],0)</f>
        <v>0</v>
      </c>
      <c r="Z1183" s="10"/>
    </row>
    <row r="1184" spans="1:26" ht="23.25" x14ac:dyDescent="0.35">
      <c r="A1184" s="32" t="s">
        <v>115</v>
      </c>
      <c r="B1184" s="56" t="s">
        <v>116</v>
      </c>
      <c r="C1184" s="53" t="s">
        <v>54</v>
      </c>
      <c r="D1184" s="65" t="s">
        <v>53</v>
      </c>
      <c r="E1184" s="65" t="s">
        <v>20</v>
      </c>
      <c r="F1184" s="60" t="s">
        <v>55</v>
      </c>
      <c r="G1184" s="70">
        <v>1</v>
      </c>
      <c r="H1184" s="34">
        <v>2006</v>
      </c>
      <c r="I1184" s="33">
        <v>2005</v>
      </c>
      <c r="J1184" s="65">
        <v>2031</v>
      </c>
      <c r="K1184" s="35">
        <v>30</v>
      </c>
      <c r="L1184" s="32">
        <v>0.75</v>
      </c>
      <c r="M1184" s="32">
        <v>0.1</v>
      </c>
      <c r="N1184" s="32">
        <v>0</v>
      </c>
      <c r="O1184" s="32">
        <v>0.15</v>
      </c>
      <c r="P1184" s="36">
        <v>0.875</v>
      </c>
      <c r="Q1184" s="37">
        <v>0.51249999999999996</v>
      </c>
      <c r="R1184" s="38">
        <v>1842.2290900000003</v>
      </c>
      <c r="S1184" s="39">
        <v>0</v>
      </c>
      <c r="T1184" s="39">
        <v>1842.2290900000003</v>
      </c>
      <c r="U1184" s="39">
        <v>944.14240862500003</v>
      </c>
      <c r="V1184" s="40">
        <v>898.08668137500013</v>
      </c>
      <c r="W1184" s="41">
        <f>IFERROR(Table1[[#This Row],[DC Capex (Inflated)]]/Table1[[#This Row],[Total capital cost Incl subsidies (Inflated)]],0)</f>
        <v>0.51249999999999996</v>
      </c>
      <c r="X1184" s="42">
        <f>IFERROR(Table1[[#This Row],[Rates Loan (Inflated)]]/Table1[[#This Row],[Total capital cost Incl subsidies (Inflated)]],0)</f>
        <v>0.48749999999999999</v>
      </c>
      <c r="Y1184" s="43">
        <f>IFERROR(Table1[[#This Row],[Subsidies (Uninflated)]]/Table1[[#This Row],[Total capital cost Incl subsidies (Inflated)]],0)</f>
        <v>0</v>
      </c>
      <c r="Z1184" s="10"/>
    </row>
    <row r="1185" spans="1:26" ht="23.25" x14ac:dyDescent="0.35">
      <c r="A1185" s="32" t="s">
        <v>117</v>
      </c>
      <c r="B1185" s="56" t="s">
        <v>118</v>
      </c>
      <c r="C1185" s="53" t="s">
        <v>54</v>
      </c>
      <c r="D1185" s="65" t="s">
        <v>53</v>
      </c>
      <c r="E1185" s="65" t="s">
        <v>20</v>
      </c>
      <c r="F1185" s="60" t="s">
        <v>55</v>
      </c>
      <c r="G1185" s="70">
        <v>1</v>
      </c>
      <c r="H1185" s="34">
        <v>2006</v>
      </c>
      <c r="I1185" s="33">
        <v>2010</v>
      </c>
      <c r="J1185" s="65">
        <v>2031</v>
      </c>
      <c r="K1185" s="35">
        <v>30</v>
      </c>
      <c r="L1185" s="32">
        <v>0</v>
      </c>
      <c r="M1185" s="32">
        <v>0.1</v>
      </c>
      <c r="N1185" s="32">
        <v>0</v>
      </c>
      <c r="O1185" s="32">
        <v>0.9</v>
      </c>
      <c r="P1185" s="36">
        <v>0.875</v>
      </c>
      <c r="Q1185" s="37">
        <v>0.88749999999999996</v>
      </c>
      <c r="R1185" s="38">
        <v>2192.1760499999996</v>
      </c>
      <c r="S1185" s="39">
        <v>0</v>
      </c>
      <c r="T1185" s="39">
        <v>2192.1760499999996</v>
      </c>
      <c r="U1185" s="39">
        <v>1945.5562443749996</v>
      </c>
      <c r="V1185" s="40">
        <v>246.61980562500014</v>
      </c>
      <c r="W1185" s="41">
        <f>IFERROR(Table1[[#This Row],[DC Capex (Inflated)]]/Table1[[#This Row],[Total capital cost Incl subsidies (Inflated)]],0)</f>
        <v>0.88749999999999996</v>
      </c>
      <c r="X1185" s="42">
        <f>IFERROR(Table1[[#This Row],[Rates Loan (Inflated)]]/Table1[[#This Row],[Total capital cost Incl subsidies (Inflated)]],0)</f>
        <v>0.11250000000000009</v>
      </c>
      <c r="Y1185" s="43">
        <f>IFERROR(Table1[[#This Row],[Subsidies (Uninflated)]]/Table1[[#This Row],[Total capital cost Incl subsidies (Inflated)]],0)</f>
        <v>0</v>
      </c>
      <c r="Z1185" s="10"/>
    </row>
    <row r="1186" spans="1:26" ht="46.5" x14ac:dyDescent="0.35">
      <c r="A1186" s="32" t="s">
        <v>360</v>
      </c>
      <c r="B1186" s="56" t="s">
        <v>361</v>
      </c>
      <c r="C1186" s="53" t="s">
        <v>86</v>
      </c>
      <c r="D1186" s="65" t="s">
        <v>53</v>
      </c>
      <c r="E1186" s="65" t="s">
        <v>20</v>
      </c>
      <c r="F1186" s="60" t="s">
        <v>55</v>
      </c>
      <c r="G1186" s="70">
        <v>1</v>
      </c>
      <c r="H1186" s="34">
        <v>2006</v>
      </c>
      <c r="I1186" s="33">
        <v>2005</v>
      </c>
      <c r="J1186" s="65">
        <v>2031</v>
      </c>
      <c r="K1186" s="35">
        <v>20</v>
      </c>
      <c r="L1186" s="32">
        <v>0</v>
      </c>
      <c r="M1186" s="32">
        <v>0.1</v>
      </c>
      <c r="N1186" s="32">
        <v>0.02</v>
      </c>
      <c r="O1186" s="32">
        <v>0.88</v>
      </c>
      <c r="P1186" s="36">
        <v>0.875</v>
      </c>
      <c r="Q1186" s="37">
        <v>0.87749999999999995</v>
      </c>
      <c r="R1186" s="38">
        <v>430.77907999999996</v>
      </c>
      <c r="S1186" s="39">
        <v>0</v>
      </c>
      <c r="T1186" s="39">
        <v>430.77907999999996</v>
      </c>
      <c r="U1186" s="39">
        <v>378.0086427</v>
      </c>
      <c r="V1186" s="40">
        <v>52.770437300000019</v>
      </c>
      <c r="W1186" s="41">
        <f>IFERROR(Table1[[#This Row],[DC Capex (Inflated)]]/Table1[[#This Row],[Total capital cost Incl subsidies (Inflated)]],0)</f>
        <v>0.87750000000000006</v>
      </c>
      <c r="X1186" s="42">
        <f>IFERROR(Table1[[#This Row],[Rates Loan (Inflated)]]/Table1[[#This Row],[Total capital cost Incl subsidies (Inflated)]],0)</f>
        <v>0.12250000000000005</v>
      </c>
      <c r="Y1186" s="43">
        <f>IFERROR(Table1[[#This Row],[Subsidies (Uninflated)]]/Table1[[#This Row],[Total capital cost Incl subsidies (Inflated)]],0)</f>
        <v>0</v>
      </c>
      <c r="Z1186" s="10"/>
    </row>
    <row r="1187" spans="1:26" ht="23.25" x14ac:dyDescent="0.35">
      <c r="A1187" s="32" t="s">
        <v>352</v>
      </c>
      <c r="B1187" s="56" t="s">
        <v>353</v>
      </c>
      <c r="C1187" s="53" t="s">
        <v>62</v>
      </c>
      <c r="D1187" s="65" t="s">
        <v>53</v>
      </c>
      <c r="E1187" s="65" t="s">
        <v>20</v>
      </c>
      <c r="F1187" s="60" t="s">
        <v>55</v>
      </c>
      <c r="G1187" s="70">
        <v>1</v>
      </c>
      <c r="H1187" s="34">
        <v>2006</v>
      </c>
      <c r="I1187" s="33">
        <v>2010</v>
      </c>
      <c r="J1187" s="65">
        <v>2031</v>
      </c>
      <c r="K1187" s="35">
        <v>30</v>
      </c>
      <c r="L1187" s="32">
        <v>0</v>
      </c>
      <c r="M1187" s="32">
        <v>0.90500000000000003</v>
      </c>
      <c r="N1187" s="32">
        <v>0.02</v>
      </c>
      <c r="O1187" s="32">
        <v>7.4999999999999956E-2</v>
      </c>
      <c r="P1187" s="36">
        <v>0.125</v>
      </c>
      <c r="Q1187" s="37">
        <v>0.1</v>
      </c>
      <c r="R1187" s="38">
        <v>3.84511</v>
      </c>
      <c r="S1187" s="39">
        <v>0</v>
      </c>
      <c r="T1187" s="39">
        <v>3.84511</v>
      </c>
      <c r="U1187" s="39">
        <v>0.38451100000000005</v>
      </c>
      <c r="V1187" s="40">
        <v>3.4605990000000002</v>
      </c>
      <c r="W1187" s="41">
        <f>IFERROR(Table1[[#This Row],[DC Capex (Inflated)]]/Table1[[#This Row],[Total capital cost Incl subsidies (Inflated)]],0)</f>
        <v>0.1</v>
      </c>
      <c r="X1187" s="42">
        <f>IFERROR(Table1[[#This Row],[Rates Loan (Inflated)]]/Table1[[#This Row],[Total capital cost Incl subsidies (Inflated)]],0)</f>
        <v>0.9</v>
      </c>
      <c r="Y1187" s="43">
        <f>IFERROR(Table1[[#This Row],[Subsidies (Uninflated)]]/Table1[[#This Row],[Total capital cost Incl subsidies (Inflated)]],0)</f>
        <v>0</v>
      </c>
      <c r="Z1187" s="10"/>
    </row>
    <row r="1188" spans="1:26" ht="23.25" x14ac:dyDescent="0.35">
      <c r="A1188" s="32" t="s">
        <v>384</v>
      </c>
      <c r="B1188" s="56" t="s">
        <v>385</v>
      </c>
      <c r="C1188" s="53" t="s">
        <v>62</v>
      </c>
      <c r="D1188" s="65" t="s">
        <v>53</v>
      </c>
      <c r="E1188" s="65" t="s">
        <v>20</v>
      </c>
      <c r="F1188" s="60" t="s">
        <v>55</v>
      </c>
      <c r="G1188" s="70">
        <v>1</v>
      </c>
      <c r="H1188" s="34">
        <v>2006</v>
      </c>
      <c r="I1188" s="33">
        <v>2010</v>
      </c>
      <c r="J1188" s="65">
        <v>2031</v>
      </c>
      <c r="K1188" s="35">
        <v>30</v>
      </c>
      <c r="L1188" s="32">
        <v>7.4999999999999872E-2</v>
      </c>
      <c r="M1188" s="32">
        <v>0.90500000000000003</v>
      </c>
      <c r="N1188" s="32">
        <v>0.02</v>
      </c>
      <c r="O1188" s="32">
        <v>0</v>
      </c>
      <c r="P1188" s="36">
        <v>0.125</v>
      </c>
      <c r="Q1188" s="37">
        <v>6.25E-2</v>
      </c>
      <c r="R1188" s="38">
        <v>51.404439999999994</v>
      </c>
      <c r="S1188" s="39">
        <v>0</v>
      </c>
      <c r="T1188" s="39">
        <v>51.404439999999994</v>
      </c>
      <c r="U1188" s="39">
        <v>3.2127774999999996</v>
      </c>
      <c r="V1188" s="40">
        <v>48.1916625</v>
      </c>
      <c r="W1188" s="41">
        <f>IFERROR(Table1[[#This Row],[DC Capex (Inflated)]]/Table1[[#This Row],[Total capital cost Incl subsidies (Inflated)]],0)</f>
        <v>6.25E-2</v>
      </c>
      <c r="X1188" s="42">
        <f>IFERROR(Table1[[#This Row],[Rates Loan (Inflated)]]/Table1[[#This Row],[Total capital cost Incl subsidies (Inflated)]],0)</f>
        <v>0.93750000000000011</v>
      </c>
      <c r="Y1188" s="43">
        <f>IFERROR(Table1[[#This Row],[Subsidies (Uninflated)]]/Table1[[#This Row],[Total capital cost Incl subsidies (Inflated)]],0)</f>
        <v>0</v>
      </c>
      <c r="Z1188" s="10"/>
    </row>
    <row r="1189" spans="1:26" ht="23.25" x14ac:dyDescent="0.35">
      <c r="A1189" s="32" t="s">
        <v>386</v>
      </c>
      <c r="B1189" s="56" t="s">
        <v>387</v>
      </c>
      <c r="C1189" s="53" t="s">
        <v>62</v>
      </c>
      <c r="D1189" s="65" t="s">
        <v>53</v>
      </c>
      <c r="E1189" s="65" t="s">
        <v>20</v>
      </c>
      <c r="F1189" s="60" t="s">
        <v>55</v>
      </c>
      <c r="G1189" s="70">
        <v>1</v>
      </c>
      <c r="H1189" s="34">
        <v>2006</v>
      </c>
      <c r="I1189" s="33">
        <v>2011</v>
      </c>
      <c r="J1189" s="65">
        <v>2031</v>
      </c>
      <c r="K1189" s="35">
        <v>30</v>
      </c>
      <c r="L1189" s="32">
        <v>7.4999999999999872E-2</v>
      </c>
      <c r="M1189" s="32">
        <v>0.90500000000000003</v>
      </c>
      <c r="N1189" s="32">
        <v>0.02</v>
      </c>
      <c r="O1189" s="32">
        <v>0</v>
      </c>
      <c r="P1189" s="36">
        <v>0.125</v>
      </c>
      <c r="Q1189" s="37">
        <v>6.25E-2</v>
      </c>
      <c r="R1189" s="38">
        <v>75.003479999999996</v>
      </c>
      <c r="S1189" s="39">
        <v>0</v>
      </c>
      <c r="T1189" s="39">
        <v>75.003479999999996</v>
      </c>
      <c r="U1189" s="39">
        <v>4.6877174999999998</v>
      </c>
      <c r="V1189" s="40">
        <v>70.315762500000005</v>
      </c>
      <c r="W1189" s="41">
        <f>IFERROR(Table1[[#This Row],[DC Capex (Inflated)]]/Table1[[#This Row],[Total capital cost Incl subsidies (Inflated)]],0)</f>
        <v>6.25E-2</v>
      </c>
      <c r="X1189" s="42">
        <f>IFERROR(Table1[[#This Row],[Rates Loan (Inflated)]]/Table1[[#This Row],[Total capital cost Incl subsidies (Inflated)]],0)</f>
        <v>0.93750000000000011</v>
      </c>
      <c r="Y1189" s="43">
        <f>IFERROR(Table1[[#This Row],[Subsidies (Uninflated)]]/Table1[[#This Row],[Total capital cost Incl subsidies (Inflated)]],0)</f>
        <v>0</v>
      </c>
      <c r="Z1189" s="10"/>
    </row>
    <row r="1190" spans="1:26" ht="23.25" x14ac:dyDescent="0.35">
      <c r="A1190" s="32" t="s">
        <v>328</v>
      </c>
      <c r="B1190" s="56" t="s">
        <v>329</v>
      </c>
      <c r="C1190" s="53" t="s">
        <v>54</v>
      </c>
      <c r="D1190" s="65" t="s">
        <v>53</v>
      </c>
      <c r="E1190" s="65" t="s">
        <v>20</v>
      </c>
      <c r="F1190" s="60" t="s">
        <v>55</v>
      </c>
      <c r="G1190" s="70">
        <v>1</v>
      </c>
      <c r="H1190" s="34">
        <v>2006</v>
      </c>
      <c r="I1190" s="33">
        <v>2010</v>
      </c>
      <c r="J1190" s="65">
        <v>2031</v>
      </c>
      <c r="K1190" s="35">
        <v>30</v>
      </c>
      <c r="L1190" s="32">
        <v>0</v>
      </c>
      <c r="M1190" s="32">
        <v>0.1</v>
      </c>
      <c r="N1190" s="32">
        <v>0</v>
      </c>
      <c r="O1190" s="32">
        <v>0.9</v>
      </c>
      <c r="P1190" s="36">
        <v>0.875</v>
      </c>
      <c r="Q1190" s="37">
        <v>0.88749999999999996</v>
      </c>
      <c r="R1190" s="38">
        <v>7.0358499999999999</v>
      </c>
      <c r="S1190" s="39">
        <v>0</v>
      </c>
      <c r="T1190" s="39">
        <v>7.0358499999999999</v>
      </c>
      <c r="U1190" s="39">
        <v>6.244316875</v>
      </c>
      <c r="V1190" s="40">
        <v>0.79153312499999995</v>
      </c>
      <c r="W1190" s="41">
        <f>IFERROR(Table1[[#This Row],[DC Capex (Inflated)]]/Table1[[#This Row],[Total capital cost Incl subsidies (Inflated)]],0)</f>
        <v>0.88749999999999996</v>
      </c>
      <c r="X1190" s="42">
        <f>IFERROR(Table1[[#This Row],[Rates Loan (Inflated)]]/Table1[[#This Row],[Total capital cost Incl subsidies (Inflated)]],0)</f>
        <v>0.11249999999999999</v>
      </c>
      <c r="Y1190" s="43">
        <f>IFERROR(Table1[[#This Row],[Subsidies (Uninflated)]]/Table1[[#This Row],[Total capital cost Incl subsidies (Inflated)]],0)</f>
        <v>0</v>
      </c>
      <c r="Z1190" s="10"/>
    </row>
    <row r="1191" spans="1:26" ht="46.5" x14ac:dyDescent="0.35">
      <c r="A1191" s="32" t="s">
        <v>364</v>
      </c>
      <c r="B1191" s="56" t="s">
        <v>365</v>
      </c>
      <c r="C1191" s="53" t="s">
        <v>86</v>
      </c>
      <c r="D1191" s="65" t="s">
        <v>53</v>
      </c>
      <c r="E1191" s="65" t="s">
        <v>20</v>
      </c>
      <c r="F1191" s="60" t="s">
        <v>55</v>
      </c>
      <c r="G1191" s="70">
        <v>1</v>
      </c>
      <c r="H1191" s="34">
        <v>2006</v>
      </c>
      <c r="I1191" s="33">
        <v>2005</v>
      </c>
      <c r="J1191" s="65">
        <v>2031</v>
      </c>
      <c r="K1191" s="35">
        <v>30</v>
      </c>
      <c r="L1191" s="32">
        <v>0</v>
      </c>
      <c r="M1191" s="32">
        <v>0.90500000000000003</v>
      </c>
      <c r="N1191" s="32">
        <v>0.02</v>
      </c>
      <c r="O1191" s="32">
        <v>7.4999999999999956E-2</v>
      </c>
      <c r="P1191" s="36">
        <v>0.125</v>
      </c>
      <c r="Q1191" s="37">
        <v>0.1</v>
      </c>
      <c r="R1191" s="38">
        <v>141.81461000000002</v>
      </c>
      <c r="S1191" s="39">
        <v>0</v>
      </c>
      <c r="T1191" s="39">
        <v>141.81461000000002</v>
      </c>
      <c r="U1191" s="39">
        <v>14.181461000000001</v>
      </c>
      <c r="V1191" s="40">
        <v>127.633149</v>
      </c>
      <c r="W1191" s="41">
        <f>IFERROR(Table1[[#This Row],[DC Capex (Inflated)]]/Table1[[#This Row],[Total capital cost Incl subsidies (Inflated)]],0)</f>
        <v>9.9999999999999992E-2</v>
      </c>
      <c r="X1191" s="42">
        <f>IFERROR(Table1[[#This Row],[Rates Loan (Inflated)]]/Table1[[#This Row],[Total capital cost Incl subsidies (Inflated)]],0)</f>
        <v>0.89999999999999991</v>
      </c>
      <c r="Y1191" s="43">
        <f>IFERROR(Table1[[#This Row],[Subsidies (Uninflated)]]/Table1[[#This Row],[Total capital cost Incl subsidies (Inflated)]],0)</f>
        <v>0</v>
      </c>
      <c r="Z1191" s="10"/>
    </row>
    <row r="1192" spans="1:26" ht="46.5" x14ac:dyDescent="0.35">
      <c r="A1192" s="32" t="s">
        <v>76</v>
      </c>
      <c r="B1192" s="56" t="s">
        <v>77</v>
      </c>
      <c r="C1192" s="53" t="s">
        <v>58</v>
      </c>
      <c r="D1192" s="65" t="s">
        <v>53</v>
      </c>
      <c r="E1192" s="65" t="s">
        <v>20</v>
      </c>
      <c r="F1192" s="60" t="s">
        <v>55</v>
      </c>
      <c r="G1192" s="70">
        <v>1</v>
      </c>
      <c r="H1192" s="34">
        <v>2008</v>
      </c>
      <c r="I1192" s="33">
        <v>2015</v>
      </c>
      <c r="J1192" s="65">
        <v>2031</v>
      </c>
      <c r="K1192" s="35">
        <v>30</v>
      </c>
      <c r="L1192" s="32">
        <v>0</v>
      </c>
      <c r="M1192" s="32">
        <v>0.1</v>
      </c>
      <c r="N1192" s="32">
        <v>0</v>
      </c>
      <c r="O1192" s="32">
        <v>0.9</v>
      </c>
      <c r="P1192" s="36">
        <v>0.63</v>
      </c>
      <c r="Q1192" s="37">
        <v>0.76500000000000001</v>
      </c>
      <c r="R1192" s="38">
        <v>7.3088500000000005</v>
      </c>
      <c r="S1192" s="39">
        <v>0</v>
      </c>
      <c r="T1192" s="39">
        <v>7.3088500000000005</v>
      </c>
      <c r="U1192" s="39">
        <v>5.5912702500000009</v>
      </c>
      <c r="V1192" s="40">
        <v>1.7175797499999996</v>
      </c>
      <c r="W1192" s="41">
        <f>IFERROR(Table1[[#This Row],[DC Capex (Inflated)]]/Table1[[#This Row],[Total capital cost Incl subsidies (Inflated)]],0)</f>
        <v>0.76500000000000001</v>
      </c>
      <c r="X1192" s="42">
        <f>IFERROR(Table1[[#This Row],[Rates Loan (Inflated)]]/Table1[[#This Row],[Total capital cost Incl subsidies (Inflated)]],0)</f>
        <v>0.23499999999999993</v>
      </c>
      <c r="Y1192" s="43">
        <f>IFERROR(Table1[[#This Row],[Subsidies (Uninflated)]]/Table1[[#This Row],[Total capital cost Incl subsidies (Inflated)]],0)</f>
        <v>0</v>
      </c>
      <c r="Z1192" s="10"/>
    </row>
    <row r="1193" spans="1:26" ht="46.5" x14ac:dyDescent="0.35">
      <c r="A1193" s="32" t="s">
        <v>382</v>
      </c>
      <c r="B1193" s="56" t="s">
        <v>383</v>
      </c>
      <c r="C1193" s="53" t="s">
        <v>86</v>
      </c>
      <c r="D1193" s="65" t="s">
        <v>53</v>
      </c>
      <c r="E1193" s="65" t="s">
        <v>20</v>
      </c>
      <c r="F1193" s="60" t="s">
        <v>55</v>
      </c>
      <c r="G1193" s="70">
        <v>1</v>
      </c>
      <c r="H1193" s="34">
        <v>2006</v>
      </c>
      <c r="I1193" s="33">
        <v>2005</v>
      </c>
      <c r="J1193" s="65">
        <v>2031</v>
      </c>
      <c r="K1193" s="35">
        <v>30</v>
      </c>
      <c r="L1193" s="32">
        <v>0</v>
      </c>
      <c r="M1193" s="32">
        <v>0.90500000000000003</v>
      </c>
      <c r="N1193" s="32">
        <v>0.02</v>
      </c>
      <c r="O1193" s="32">
        <v>7.4999999999999956E-2</v>
      </c>
      <c r="P1193" s="36">
        <v>0.125</v>
      </c>
      <c r="Q1193" s="37">
        <v>0.1</v>
      </c>
      <c r="R1193" s="38">
        <v>14541.721</v>
      </c>
      <c r="S1193" s="39">
        <v>0</v>
      </c>
      <c r="T1193" s="39">
        <v>14541.721</v>
      </c>
      <c r="U1193" s="39">
        <v>1454.1721</v>
      </c>
      <c r="V1193" s="40">
        <v>13087.548899999998</v>
      </c>
      <c r="W1193" s="41">
        <f>IFERROR(Table1[[#This Row],[DC Capex (Inflated)]]/Table1[[#This Row],[Total capital cost Incl subsidies (Inflated)]],0)</f>
        <v>0.1</v>
      </c>
      <c r="X1193" s="42">
        <f>IFERROR(Table1[[#This Row],[Rates Loan (Inflated)]]/Table1[[#This Row],[Total capital cost Incl subsidies (Inflated)]],0)</f>
        <v>0.89999999999999991</v>
      </c>
      <c r="Y1193" s="43">
        <f>IFERROR(Table1[[#This Row],[Subsidies (Uninflated)]]/Table1[[#This Row],[Total capital cost Incl subsidies (Inflated)]],0)</f>
        <v>0</v>
      </c>
      <c r="Z1193" s="10"/>
    </row>
    <row r="1194" spans="1:26" ht="46.5" x14ac:dyDescent="0.35">
      <c r="A1194" s="32" t="s">
        <v>84</v>
      </c>
      <c r="B1194" s="56" t="s">
        <v>85</v>
      </c>
      <c r="C1194" s="53" t="s">
        <v>86</v>
      </c>
      <c r="D1194" s="65" t="s">
        <v>53</v>
      </c>
      <c r="E1194" s="65" t="s">
        <v>20</v>
      </c>
      <c r="F1194" s="60" t="s">
        <v>55</v>
      </c>
      <c r="G1194" s="70">
        <v>1</v>
      </c>
      <c r="H1194" s="34">
        <v>2009</v>
      </c>
      <c r="I1194" s="33">
        <v>2016</v>
      </c>
      <c r="J1194" s="65">
        <v>2031</v>
      </c>
      <c r="K1194" s="35">
        <v>30</v>
      </c>
      <c r="L1194" s="32">
        <v>0</v>
      </c>
      <c r="M1194" s="32">
        <v>0.1</v>
      </c>
      <c r="N1194" s="32">
        <v>0.02</v>
      </c>
      <c r="O1194" s="32">
        <v>0.88</v>
      </c>
      <c r="P1194" s="36">
        <v>0.875</v>
      </c>
      <c r="Q1194" s="37">
        <v>0.87749999999999995</v>
      </c>
      <c r="R1194" s="38">
        <v>5733.2772399999994</v>
      </c>
      <c r="S1194" s="39">
        <v>0</v>
      </c>
      <c r="T1194" s="39">
        <v>5733.2772399999994</v>
      </c>
      <c r="U1194" s="39">
        <v>5030.9507780999993</v>
      </c>
      <c r="V1194" s="40">
        <v>702.32646190000025</v>
      </c>
      <c r="W1194" s="41">
        <f>IFERROR(Table1[[#This Row],[DC Capex (Inflated)]]/Table1[[#This Row],[Total capital cost Incl subsidies (Inflated)]],0)</f>
        <v>0.87749999999999995</v>
      </c>
      <c r="X1194" s="42">
        <f>IFERROR(Table1[[#This Row],[Rates Loan (Inflated)]]/Table1[[#This Row],[Total capital cost Incl subsidies (Inflated)]],0)</f>
        <v>0.12250000000000005</v>
      </c>
      <c r="Y1194" s="43">
        <f>IFERROR(Table1[[#This Row],[Subsidies (Uninflated)]]/Table1[[#This Row],[Total capital cost Incl subsidies (Inflated)]],0)</f>
        <v>0</v>
      </c>
      <c r="Z1194" s="10"/>
    </row>
    <row r="1195" spans="1:26" ht="46.5" x14ac:dyDescent="0.35">
      <c r="A1195" s="32" t="s">
        <v>366</v>
      </c>
      <c r="B1195" s="56" t="s">
        <v>367</v>
      </c>
      <c r="C1195" s="53" t="s">
        <v>86</v>
      </c>
      <c r="D1195" s="65" t="s">
        <v>53</v>
      </c>
      <c r="E1195" s="65" t="s">
        <v>20</v>
      </c>
      <c r="F1195" s="60" t="s">
        <v>55</v>
      </c>
      <c r="G1195" s="70">
        <v>1</v>
      </c>
      <c r="H1195" s="34">
        <v>2006</v>
      </c>
      <c r="I1195" s="33">
        <v>2006</v>
      </c>
      <c r="J1195" s="65">
        <v>2031</v>
      </c>
      <c r="K1195" s="35">
        <v>30</v>
      </c>
      <c r="L1195" s="32">
        <v>0</v>
      </c>
      <c r="M1195" s="32">
        <v>0.90500000000000003</v>
      </c>
      <c r="N1195" s="32">
        <v>0.02</v>
      </c>
      <c r="O1195" s="32">
        <v>7.4999999999999956E-2</v>
      </c>
      <c r="P1195" s="36">
        <v>0.125</v>
      </c>
      <c r="Q1195" s="37">
        <v>0.1</v>
      </c>
      <c r="R1195" s="38">
        <v>104.52897999999999</v>
      </c>
      <c r="S1195" s="39">
        <v>0</v>
      </c>
      <c r="T1195" s="39">
        <v>104.52897999999999</v>
      </c>
      <c r="U1195" s="39">
        <v>10.452897999999999</v>
      </c>
      <c r="V1195" s="40">
        <v>94.076082</v>
      </c>
      <c r="W1195" s="41">
        <f>IFERROR(Table1[[#This Row],[DC Capex (Inflated)]]/Table1[[#This Row],[Total capital cost Incl subsidies (Inflated)]],0)</f>
        <v>0.1</v>
      </c>
      <c r="X1195" s="42">
        <f>IFERROR(Table1[[#This Row],[Rates Loan (Inflated)]]/Table1[[#This Row],[Total capital cost Incl subsidies (Inflated)]],0)</f>
        <v>0.90000000000000013</v>
      </c>
      <c r="Y1195" s="43">
        <f>IFERROR(Table1[[#This Row],[Subsidies (Uninflated)]]/Table1[[#This Row],[Total capital cost Incl subsidies (Inflated)]],0)</f>
        <v>0</v>
      </c>
      <c r="Z1195" s="10"/>
    </row>
    <row r="1196" spans="1:26" ht="23.25" x14ac:dyDescent="0.35">
      <c r="A1196" s="32" t="s">
        <v>127</v>
      </c>
      <c r="B1196" s="56" t="s">
        <v>128</v>
      </c>
      <c r="C1196" s="53" t="s">
        <v>54</v>
      </c>
      <c r="D1196" s="65" t="s">
        <v>53</v>
      </c>
      <c r="E1196" s="65" t="s">
        <v>20</v>
      </c>
      <c r="F1196" s="60" t="s">
        <v>55</v>
      </c>
      <c r="G1196" s="70">
        <v>1</v>
      </c>
      <c r="H1196" s="34">
        <v>2006</v>
      </c>
      <c r="I1196" s="33">
        <v>2010</v>
      </c>
      <c r="J1196" s="65">
        <v>2031</v>
      </c>
      <c r="K1196" s="35">
        <v>30</v>
      </c>
      <c r="L1196" s="32">
        <v>0</v>
      </c>
      <c r="M1196" s="32">
        <v>0.1</v>
      </c>
      <c r="N1196" s="32">
        <v>0</v>
      </c>
      <c r="O1196" s="32">
        <v>0.9</v>
      </c>
      <c r="P1196" s="36">
        <v>0.875</v>
      </c>
      <c r="Q1196" s="37">
        <v>0.88749999999999996</v>
      </c>
      <c r="R1196" s="38">
        <v>19.921749999999999</v>
      </c>
      <c r="S1196" s="39">
        <v>0</v>
      </c>
      <c r="T1196" s="39">
        <v>19.921749999999999</v>
      </c>
      <c r="U1196" s="39">
        <v>17.680553124999999</v>
      </c>
      <c r="V1196" s="40">
        <v>2.241196875</v>
      </c>
      <c r="W1196" s="41">
        <f>IFERROR(Table1[[#This Row],[DC Capex (Inflated)]]/Table1[[#This Row],[Total capital cost Incl subsidies (Inflated)]],0)</f>
        <v>0.88749999999999996</v>
      </c>
      <c r="X1196" s="42">
        <f>IFERROR(Table1[[#This Row],[Rates Loan (Inflated)]]/Table1[[#This Row],[Total capital cost Incl subsidies (Inflated)]],0)</f>
        <v>0.1125</v>
      </c>
      <c r="Y1196" s="43">
        <f>IFERROR(Table1[[#This Row],[Subsidies (Uninflated)]]/Table1[[#This Row],[Total capital cost Incl subsidies (Inflated)]],0)</f>
        <v>0</v>
      </c>
      <c r="Z1196" s="10"/>
    </row>
    <row r="1197" spans="1:26" ht="23.25" x14ac:dyDescent="0.35">
      <c r="A1197" s="32" t="s">
        <v>123</v>
      </c>
      <c r="B1197" s="56" t="s">
        <v>124</v>
      </c>
      <c r="C1197" s="53" t="s">
        <v>54</v>
      </c>
      <c r="D1197" s="65" t="s">
        <v>53</v>
      </c>
      <c r="E1197" s="65" t="s">
        <v>20</v>
      </c>
      <c r="F1197" s="60" t="s">
        <v>55</v>
      </c>
      <c r="G1197" s="70">
        <v>1</v>
      </c>
      <c r="H1197" s="34">
        <v>2006</v>
      </c>
      <c r="I1197" s="33">
        <v>2003</v>
      </c>
      <c r="J1197" s="65">
        <v>2031</v>
      </c>
      <c r="K1197" s="35">
        <v>30</v>
      </c>
      <c r="L1197" s="32">
        <v>0</v>
      </c>
      <c r="M1197" s="32">
        <v>0.1</v>
      </c>
      <c r="N1197" s="32">
        <v>0</v>
      </c>
      <c r="O1197" s="32">
        <v>0.9</v>
      </c>
      <c r="P1197" s="36">
        <v>0.875</v>
      </c>
      <c r="Q1197" s="37">
        <v>0.88749999999999996</v>
      </c>
      <c r="R1197" s="38">
        <v>1026.8158299999998</v>
      </c>
      <c r="S1197" s="39">
        <v>0</v>
      </c>
      <c r="T1197" s="39">
        <v>1026.8158299999998</v>
      </c>
      <c r="U1197" s="39">
        <v>911.2990491249999</v>
      </c>
      <c r="V1197" s="40">
        <v>115.51678087500007</v>
      </c>
      <c r="W1197" s="41">
        <f>IFERROR(Table1[[#This Row],[DC Capex (Inflated)]]/Table1[[#This Row],[Total capital cost Incl subsidies (Inflated)]],0)</f>
        <v>0.88750000000000007</v>
      </c>
      <c r="X1197" s="42">
        <f>IFERROR(Table1[[#This Row],[Rates Loan (Inflated)]]/Table1[[#This Row],[Total capital cost Incl subsidies (Inflated)]],0)</f>
        <v>0.11250000000000009</v>
      </c>
      <c r="Y1197" s="43">
        <f>IFERROR(Table1[[#This Row],[Subsidies (Uninflated)]]/Table1[[#This Row],[Total capital cost Incl subsidies (Inflated)]],0)</f>
        <v>0</v>
      </c>
      <c r="Z1197" s="10"/>
    </row>
    <row r="1198" spans="1:26" ht="23.25" x14ac:dyDescent="0.35">
      <c r="A1198" s="32" t="s">
        <v>308</v>
      </c>
      <c r="B1198" s="56" t="s">
        <v>309</v>
      </c>
      <c r="C1198" s="53" t="s">
        <v>62</v>
      </c>
      <c r="D1198" s="65" t="s">
        <v>53</v>
      </c>
      <c r="E1198" s="65" t="s">
        <v>20</v>
      </c>
      <c r="F1198" s="60" t="s">
        <v>55</v>
      </c>
      <c r="G1198" s="70">
        <v>1</v>
      </c>
      <c r="H1198" s="34">
        <v>2006</v>
      </c>
      <c r="I1198" s="33">
        <v>2001</v>
      </c>
      <c r="J1198" s="65">
        <v>2031</v>
      </c>
      <c r="K1198" s="35">
        <v>30</v>
      </c>
      <c r="L1198" s="32">
        <v>0</v>
      </c>
      <c r="M1198" s="32">
        <v>0.90500000000000003</v>
      </c>
      <c r="N1198" s="32">
        <v>0.02</v>
      </c>
      <c r="O1198" s="32">
        <v>7.4999999999999956E-2</v>
      </c>
      <c r="P1198" s="36">
        <v>0.125</v>
      </c>
      <c r="Q1198" s="37">
        <v>0.1</v>
      </c>
      <c r="R1198" s="38">
        <v>1897.7208599999999</v>
      </c>
      <c r="S1198" s="39">
        <v>0</v>
      </c>
      <c r="T1198" s="39">
        <v>1897.7208599999999</v>
      </c>
      <c r="U1198" s="39">
        <v>189.772086</v>
      </c>
      <c r="V1198" s="40">
        <v>1707.948774</v>
      </c>
      <c r="W1198" s="41">
        <f>IFERROR(Table1[[#This Row],[DC Capex (Inflated)]]/Table1[[#This Row],[Total capital cost Incl subsidies (Inflated)]],0)</f>
        <v>0.1</v>
      </c>
      <c r="X1198" s="42">
        <f>IFERROR(Table1[[#This Row],[Rates Loan (Inflated)]]/Table1[[#This Row],[Total capital cost Incl subsidies (Inflated)]],0)</f>
        <v>0.9</v>
      </c>
      <c r="Y1198" s="43">
        <f>IFERROR(Table1[[#This Row],[Subsidies (Uninflated)]]/Table1[[#This Row],[Total capital cost Incl subsidies (Inflated)]],0)</f>
        <v>0</v>
      </c>
      <c r="Z1198" s="10"/>
    </row>
    <row r="1199" spans="1:26" ht="23.25" x14ac:dyDescent="0.35">
      <c r="A1199" s="32" t="s">
        <v>262</v>
      </c>
      <c r="B1199" s="56" t="s">
        <v>263</v>
      </c>
      <c r="C1199" s="53" t="s">
        <v>54</v>
      </c>
      <c r="D1199" s="65" t="s">
        <v>53</v>
      </c>
      <c r="E1199" s="65" t="s">
        <v>20</v>
      </c>
      <c r="F1199" s="60" t="s">
        <v>55</v>
      </c>
      <c r="G1199" s="70">
        <v>1</v>
      </c>
      <c r="H1199" s="34">
        <v>2006</v>
      </c>
      <c r="I1199" s="33">
        <v>2003</v>
      </c>
      <c r="J1199" s="65">
        <v>2031</v>
      </c>
      <c r="K1199" s="35">
        <v>10</v>
      </c>
      <c r="L1199" s="32">
        <v>0</v>
      </c>
      <c r="M1199" s="32">
        <v>0.1</v>
      </c>
      <c r="N1199" s="32">
        <v>0.05</v>
      </c>
      <c r="O1199" s="32">
        <v>0.85</v>
      </c>
      <c r="P1199" s="36">
        <v>0.875</v>
      </c>
      <c r="Q1199" s="37">
        <v>0.86250000000000004</v>
      </c>
      <c r="R1199" s="38">
        <v>4371.6659799999998</v>
      </c>
      <c r="S1199" s="39">
        <v>0</v>
      </c>
      <c r="T1199" s="39">
        <v>4371.6659799999998</v>
      </c>
      <c r="U1199" s="39">
        <v>3770.5619077500005</v>
      </c>
      <c r="V1199" s="40">
        <v>601.10407224999994</v>
      </c>
      <c r="W1199" s="41">
        <f>IFERROR(Table1[[#This Row],[DC Capex (Inflated)]]/Table1[[#This Row],[Total capital cost Incl subsidies (Inflated)]],0)</f>
        <v>0.86250000000000016</v>
      </c>
      <c r="X1199" s="42">
        <f>IFERROR(Table1[[#This Row],[Rates Loan (Inflated)]]/Table1[[#This Row],[Total capital cost Incl subsidies (Inflated)]],0)</f>
        <v>0.13749999999999998</v>
      </c>
      <c r="Y1199" s="43">
        <f>IFERROR(Table1[[#This Row],[Subsidies (Uninflated)]]/Table1[[#This Row],[Total capital cost Incl subsidies (Inflated)]],0)</f>
        <v>0</v>
      </c>
      <c r="Z1199" s="10"/>
    </row>
    <row r="1200" spans="1:26" ht="23.25" x14ac:dyDescent="0.35">
      <c r="A1200" s="32" t="s">
        <v>125</v>
      </c>
      <c r="B1200" s="56" t="s">
        <v>126</v>
      </c>
      <c r="C1200" s="53" t="s">
        <v>54</v>
      </c>
      <c r="D1200" s="65" t="s">
        <v>53</v>
      </c>
      <c r="E1200" s="65" t="s">
        <v>20</v>
      </c>
      <c r="F1200" s="60" t="s">
        <v>55</v>
      </c>
      <c r="G1200" s="70">
        <v>1</v>
      </c>
      <c r="H1200" s="34">
        <v>2006</v>
      </c>
      <c r="I1200" s="33">
        <v>2005</v>
      </c>
      <c r="J1200" s="65">
        <v>2031</v>
      </c>
      <c r="K1200" s="35">
        <v>30</v>
      </c>
      <c r="L1200" s="32">
        <v>0</v>
      </c>
      <c r="M1200" s="32">
        <v>0.1</v>
      </c>
      <c r="N1200" s="32">
        <v>0</v>
      </c>
      <c r="O1200" s="32">
        <v>0.9</v>
      </c>
      <c r="P1200" s="36">
        <v>0.875</v>
      </c>
      <c r="Q1200" s="37">
        <v>0.88749999999999996</v>
      </c>
      <c r="R1200" s="38">
        <v>51.24635</v>
      </c>
      <c r="S1200" s="39">
        <v>0</v>
      </c>
      <c r="T1200" s="39">
        <v>51.24635</v>
      </c>
      <c r="U1200" s="39">
        <v>45.481135624999993</v>
      </c>
      <c r="V1200" s="40">
        <v>5.7652143750000029</v>
      </c>
      <c r="W1200" s="41">
        <f>IFERROR(Table1[[#This Row],[DC Capex (Inflated)]]/Table1[[#This Row],[Total capital cost Incl subsidies (Inflated)]],0)</f>
        <v>0.88749999999999984</v>
      </c>
      <c r="X1200" s="42">
        <f>IFERROR(Table1[[#This Row],[Rates Loan (Inflated)]]/Table1[[#This Row],[Total capital cost Incl subsidies (Inflated)]],0)</f>
        <v>0.11250000000000006</v>
      </c>
      <c r="Y1200" s="43">
        <f>IFERROR(Table1[[#This Row],[Subsidies (Uninflated)]]/Table1[[#This Row],[Total capital cost Incl subsidies (Inflated)]],0)</f>
        <v>0</v>
      </c>
      <c r="Z1200" s="10"/>
    </row>
    <row r="1201" spans="1:26" ht="23.25" x14ac:dyDescent="0.35">
      <c r="A1201" s="32" t="s">
        <v>330</v>
      </c>
      <c r="B1201" s="56" t="s">
        <v>331</v>
      </c>
      <c r="C1201" s="53" t="s">
        <v>54</v>
      </c>
      <c r="D1201" s="65" t="s">
        <v>53</v>
      </c>
      <c r="E1201" s="65" t="s">
        <v>20</v>
      </c>
      <c r="F1201" s="60" t="s">
        <v>55</v>
      </c>
      <c r="G1201" s="70">
        <v>1</v>
      </c>
      <c r="H1201" s="34">
        <v>2006</v>
      </c>
      <c r="I1201" s="33">
        <v>2010</v>
      </c>
      <c r="J1201" s="65">
        <v>2031</v>
      </c>
      <c r="K1201" s="35">
        <v>30</v>
      </c>
      <c r="L1201" s="32">
        <v>0</v>
      </c>
      <c r="M1201" s="32">
        <v>0.1</v>
      </c>
      <c r="N1201" s="32">
        <v>0</v>
      </c>
      <c r="O1201" s="32">
        <v>0.9</v>
      </c>
      <c r="P1201" s="36">
        <v>0.875</v>
      </c>
      <c r="Q1201" s="37">
        <v>0.88749999999999996</v>
      </c>
      <c r="R1201" s="38">
        <v>13.02167</v>
      </c>
      <c r="S1201" s="39">
        <v>0</v>
      </c>
      <c r="T1201" s="39">
        <v>13.02167</v>
      </c>
      <c r="U1201" s="39">
        <v>11.556732125</v>
      </c>
      <c r="V1201" s="40">
        <v>1.4649378750000004</v>
      </c>
      <c r="W1201" s="41">
        <f>IFERROR(Table1[[#This Row],[DC Capex (Inflated)]]/Table1[[#This Row],[Total capital cost Incl subsidies (Inflated)]],0)</f>
        <v>0.88749999999999996</v>
      </c>
      <c r="X1201" s="42">
        <f>IFERROR(Table1[[#This Row],[Rates Loan (Inflated)]]/Table1[[#This Row],[Total capital cost Incl subsidies (Inflated)]],0)</f>
        <v>0.11250000000000003</v>
      </c>
      <c r="Y1201" s="43">
        <f>IFERROR(Table1[[#This Row],[Subsidies (Uninflated)]]/Table1[[#This Row],[Total capital cost Incl subsidies (Inflated)]],0)</f>
        <v>0</v>
      </c>
      <c r="Z1201" s="10"/>
    </row>
    <row r="1202" spans="1:26" ht="23.25" x14ac:dyDescent="0.35">
      <c r="A1202" s="32" t="s">
        <v>334</v>
      </c>
      <c r="B1202" s="56" t="s">
        <v>335</v>
      </c>
      <c r="C1202" s="53" t="s">
        <v>54</v>
      </c>
      <c r="D1202" s="65" t="s">
        <v>53</v>
      </c>
      <c r="E1202" s="65" t="s">
        <v>20</v>
      </c>
      <c r="F1202" s="60" t="s">
        <v>55</v>
      </c>
      <c r="G1202" s="70">
        <v>1</v>
      </c>
      <c r="H1202" s="34">
        <v>2006</v>
      </c>
      <c r="I1202" s="33">
        <v>2010</v>
      </c>
      <c r="J1202" s="65">
        <v>2031</v>
      </c>
      <c r="K1202" s="35">
        <v>30</v>
      </c>
      <c r="L1202" s="32">
        <v>0</v>
      </c>
      <c r="M1202" s="32">
        <v>0.1</v>
      </c>
      <c r="N1202" s="32">
        <v>0</v>
      </c>
      <c r="O1202" s="32">
        <v>0.9</v>
      </c>
      <c r="P1202" s="36">
        <v>0.875</v>
      </c>
      <c r="Q1202" s="37">
        <v>0.88749999999999996</v>
      </c>
      <c r="R1202" s="38">
        <v>31.384399999999999</v>
      </c>
      <c r="S1202" s="39">
        <v>0</v>
      </c>
      <c r="T1202" s="39">
        <v>31.384399999999999</v>
      </c>
      <c r="U1202" s="39">
        <v>27.853655</v>
      </c>
      <c r="V1202" s="40">
        <v>3.5307449999999996</v>
      </c>
      <c r="W1202" s="41">
        <f>IFERROR(Table1[[#This Row],[DC Capex (Inflated)]]/Table1[[#This Row],[Total capital cost Incl subsidies (Inflated)]],0)</f>
        <v>0.88750000000000007</v>
      </c>
      <c r="X1202" s="42">
        <f>IFERROR(Table1[[#This Row],[Rates Loan (Inflated)]]/Table1[[#This Row],[Total capital cost Incl subsidies (Inflated)]],0)</f>
        <v>0.11249999999999999</v>
      </c>
      <c r="Y1202" s="43">
        <f>IFERROR(Table1[[#This Row],[Subsidies (Uninflated)]]/Table1[[#This Row],[Total capital cost Incl subsidies (Inflated)]],0)</f>
        <v>0</v>
      </c>
      <c r="Z1202" s="10"/>
    </row>
    <row r="1203" spans="1:26" ht="23.25" x14ac:dyDescent="0.35">
      <c r="A1203" s="32" t="s">
        <v>332</v>
      </c>
      <c r="B1203" s="56" t="s">
        <v>333</v>
      </c>
      <c r="C1203" s="53" t="s">
        <v>54</v>
      </c>
      <c r="D1203" s="65" t="s">
        <v>53</v>
      </c>
      <c r="E1203" s="65" t="s">
        <v>20</v>
      </c>
      <c r="F1203" s="60" t="s">
        <v>55</v>
      </c>
      <c r="G1203" s="70">
        <v>1</v>
      </c>
      <c r="H1203" s="34">
        <v>2006</v>
      </c>
      <c r="I1203" s="33">
        <v>2010</v>
      </c>
      <c r="J1203" s="65">
        <v>2031</v>
      </c>
      <c r="K1203" s="35">
        <v>30</v>
      </c>
      <c r="L1203" s="32">
        <v>0</v>
      </c>
      <c r="M1203" s="32">
        <v>0.1</v>
      </c>
      <c r="N1203" s="32">
        <v>0</v>
      </c>
      <c r="O1203" s="32">
        <v>0.9</v>
      </c>
      <c r="P1203" s="36">
        <v>0.875</v>
      </c>
      <c r="Q1203" s="37">
        <v>0.88749999999999996</v>
      </c>
      <c r="R1203" s="38">
        <v>4.8056900000000002</v>
      </c>
      <c r="S1203" s="39">
        <v>0</v>
      </c>
      <c r="T1203" s="39">
        <v>4.8056900000000002</v>
      </c>
      <c r="U1203" s="39">
        <v>4.2650498749999999</v>
      </c>
      <c r="V1203" s="40">
        <v>0.54064012500000036</v>
      </c>
      <c r="W1203" s="41">
        <f>IFERROR(Table1[[#This Row],[DC Capex (Inflated)]]/Table1[[#This Row],[Total capital cost Incl subsidies (Inflated)]],0)</f>
        <v>0.88749999999999996</v>
      </c>
      <c r="X1203" s="42">
        <f>IFERROR(Table1[[#This Row],[Rates Loan (Inflated)]]/Table1[[#This Row],[Total capital cost Incl subsidies (Inflated)]],0)</f>
        <v>0.11250000000000007</v>
      </c>
      <c r="Y1203" s="43">
        <f>IFERROR(Table1[[#This Row],[Subsidies (Uninflated)]]/Table1[[#This Row],[Total capital cost Incl subsidies (Inflated)]],0)</f>
        <v>0</v>
      </c>
      <c r="Z1203" s="10"/>
    </row>
    <row r="1204" spans="1:26" ht="23.25" x14ac:dyDescent="0.35">
      <c r="A1204" s="32" t="s">
        <v>346</v>
      </c>
      <c r="B1204" s="56" t="s">
        <v>347</v>
      </c>
      <c r="C1204" s="53" t="s">
        <v>62</v>
      </c>
      <c r="D1204" s="65" t="s">
        <v>53</v>
      </c>
      <c r="E1204" s="65" t="s">
        <v>20</v>
      </c>
      <c r="F1204" s="60" t="s">
        <v>55</v>
      </c>
      <c r="G1204" s="70">
        <v>1</v>
      </c>
      <c r="H1204" s="34">
        <v>2006</v>
      </c>
      <c r="I1204" s="33">
        <v>2001</v>
      </c>
      <c r="J1204" s="65">
        <v>2031</v>
      </c>
      <c r="K1204" s="35">
        <v>15</v>
      </c>
      <c r="L1204" s="32">
        <v>7.4999999999999872E-2</v>
      </c>
      <c r="M1204" s="32">
        <v>0.90500000000000003</v>
      </c>
      <c r="N1204" s="32">
        <v>0.02</v>
      </c>
      <c r="O1204" s="32">
        <v>0</v>
      </c>
      <c r="P1204" s="36">
        <v>0.125</v>
      </c>
      <c r="Q1204" s="37">
        <v>6.25E-2</v>
      </c>
      <c r="R1204" s="38">
        <v>36.400300000000001</v>
      </c>
      <c r="S1204" s="39">
        <v>0</v>
      </c>
      <c r="T1204" s="39">
        <v>36.400300000000001</v>
      </c>
      <c r="U1204" s="39">
        <v>2.2750187500000001</v>
      </c>
      <c r="V1204" s="40">
        <v>34.12528125</v>
      </c>
      <c r="W1204" s="41">
        <f>IFERROR(Table1[[#This Row],[DC Capex (Inflated)]]/Table1[[#This Row],[Total capital cost Incl subsidies (Inflated)]],0)</f>
        <v>6.25E-2</v>
      </c>
      <c r="X1204" s="42">
        <f>IFERROR(Table1[[#This Row],[Rates Loan (Inflated)]]/Table1[[#This Row],[Total capital cost Incl subsidies (Inflated)]],0)</f>
        <v>0.9375</v>
      </c>
      <c r="Y1204" s="43">
        <f>IFERROR(Table1[[#This Row],[Subsidies (Uninflated)]]/Table1[[#This Row],[Total capital cost Incl subsidies (Inflated)]],0)</f>
        <v>0</v>
      </c>
      <c r="Z1204" s="10"/>
    </row>
    <row r="1205" spans="1:26" ht="46.5" x14ac:dyDescent="0.35">
      <c r="A1205" s="32" t="s">
        <v>372</v>
      </c>
      <c r="B1205" s="56" t="s">
        <v>373</v>
      </c>
      <c r="C1205" s="53" t="s">
        <v>86</v>
      </c>
      <c r="D1205" s="65" t="s">
        <v>53</v>
      </c>
      <c r="E1205" s="65" t="s">
        <v>20</v>
      </c>
      <c r="F1205" s="60" t="s">
        <v>55</v>
      </c>
      <c r="G1205" s="70">
        <v>1</v>
      </c>
      <c r="H1205" s="34">
        <v>2006</v>
      </c>
      <c r="I1205" s="33">
        <v>2005</v>
      </c>
      <c r="J1205" s="65">
        <v>2031</v>
      </c>
      <c r="K1205" s="35">
        <v>30</v>
      </c>
      <c r="L1205" s="32">
        <v>0</v>
      </c>
      <c r="M1205" s="32">
        <v>0.90500000000000003</v>
      </c>
      <c r="N1205" s="32">
        <v>0.02</v>
      </c>
      <c r="O1205" s="32">
        <v>7.4999999999999956E-2</v>
      </c>
      <c r="P1205" s="36">
        <v>0.125</v>
      </c>
      <c r="Q1205" s="37">
        <v>0.1</v>
      </c>
      <c r="R1205" s="38">
        <v>44.672450000000005</v>
      </c>
      <c r="S1205" s="39">
        <v>0</v>
      </c>
      <c r="T1205" s="39">
        <v>44.672450000000005</v>
      </c>
      <c r="U1205" s="39">
        <v>4.4672450000000001</v>
      </c>
      <c r="V1205" s="40">
        <v>40.205204999999999</v>
      </c>
      <c r="W1205" s="41">
        <f>IFERROR(Table1[[#This Row],[DC Capex (Inflated)]]/Table1[[#This Row],[Total capital cost Incl subsidies (Inflated)]],0)</f>
        <v>9.9999999999999992E-2</v>
      </c>
      <c r="X1205" s="42">
        <f>IFERROR(Table1[[#This Row],[Rates Loan (Inflated)]]/Table1[[#This Row],[Total capital cost Incl subsidies (Inflated)]],0)</f>
        <v>0.89999999999999991</v>
      </c>
      <c r="Y1205" s="43">
        <f>IFERROR(Table1[[#This Row],[Subsidies (Uninflated)]]/Table1[[#This Row],[Total capital cost Incl subsidies (Inflated)]],0)</f>
        <v>0</v>
      </c>
      <c r="Z1205" s="10"/>
    </row>
    <row r="1206" spans="1:26" ht="46.5" x14ac:dyDescent="0.35">
      <c r="A1206" s="32" t="s">
        <v>358</v>
      </c>
      <c r="B1206" s="56" t="s">
        <v>359</v>
      </c>
      <c r="C1206" s="53" t="s">
        <v>86</v>
      </c>
      <c r="D1206" s="65" t="s">
        <v>53</v>
      </c>
      <c r="E1206" s="65" t="s">
        <v>20</v>
      </c>
      <c r="F1206" s="60" t="s">
        <v>55</v>
      </c>
      <c r="G1206" s="70">
        <v>1</v>
      </c>
      <c r="H1206" s="34">
        <v>2006</v>
      </c>
      <c r="I1206" s="33">
        <v>2005</v>
      </c>
      <c r="J1206" s="65">
        <v>2031</v>
      </c>
      <c r="K1206" s="35">
        <v>30</v>
      </c>
      <c r="L1206" s="32">
        <v>0</v>
      </c>
      <c r="M1206" s="32">
        <v>0.90500000000000003</v>
      </c>
      <c r="N1206" s="32">
        <v>0.02</v>
      </c>
      <c r="O1206" s="32">
        <v>7.4999999999999956E-2</v>
      </c>
      <c r="P1206" s="36">
        <v>0.125</v>
      </c>
      <c r="Q1206" s="37">
        <v>0.1</v>
      </c>
      <c r="R1206" s="38">
        <v>2453.3279900000002</v>
      </c>
      <c r="S1206" s="39">
        <v>0</v>
      </c>
      <c r="T1206" s="39">
        <v>2453.3279900000002</v>
      </c>
      <c r="U1206" s="39">
        <v>245.33279900000002</v>
      </c>
      <c r="V1206" s="40">
        <v>2207.995191</v>
      </c>
      <c r="W1206" s="41">
        <f>IFERROR(Table1[[#This Row],[DC Capex (Inflated)]]/Table1[[#This Row],[Total capital cost Incl subsidies (Inflated)]],0)</f>
        <v>0.1</v>
      </c>
      <c r="X1206" s="42">
        <f>IFERROR(Table1[[#This Row],[Rates Loan (Inflated)]]/Table1[[#This Row],[Total capital cost Incl subsidies (Inflated)]],0)</f>
        <v>0.89999999999999991</v>
      </c>
      <c r="Y1206" s="43">
        <f>IFERROR(Table1[[#This Row],[Subsidies (Uninflated)]]/Table1[[#This Row],[Total capital cost Incl subsidies (Inflated)]],0)</f>
        <v>0</v>
      </c>
      <c r="Z1206" s="10"/>
    </row>
    <row r="1207" spans="1:26" ht="46.5" x14ac:dyDescent="0.35">
      <c r="A1207" s="32" t="s">
        <v>368</v>
      </c>
      <c r="B1207" s="56" t="s">
        <v>369</v>
      </c>
      <c r="C1207" s="53" t="s">
        <v>86</v>
      </c>
      <c r="D1207" s="65" t="s">
        <v>53</v>
      </c>
      <c r="E1207" s="65" t="s">
        <v>20</v>
      </c>
      <c r="F1207" s="60" t="s">
        <v>55</v>
      </c>
      <c r="G1207" s="70">
        <v>1</v>
      </c>
      <c r="H1207" s="34">
        <v>2006</v>
      </c>
      <c r="I1207" s="33">
        <v>2005</v>
      </c>
      <c r="J1207" s="65">
        <v>2031</v>
      </c>
      <c r="K1207" s="35">
        <v>30</v>
      </c>
      <c r="L1207" s="32">
        <v>0</v>
      </c>
      <c r="M1207" s="32">
        <v>0.90500000000000003</v>
      </c>
      <c r="N1207" s="32">
        <v>0.02</v>
      </c>
      <c r="O1207" s="32">
        <v>7.4999999999999956E-2</v>
      </c>
      <c r="P1207" s="36">
        <v>0.125</v>
      </c>
      <c r="Q1207" s="37">
        <v>0.1</v>
      </c>
      <c r="R1207" s="38">
        <v>383.57560999999998</v>
      </c>
      <c r="S1207" s="39">
        <v>0</v>
      </c>
      <c r="T1207" s="39">
        <v>383.57560999999998</v>
      </c>
      <c r="U1207" s="39">
        <v>38.357561000000004</v>
      </c>
      <c r="V1207" s="40">
        <v>345.21804900000006</v>
      </c>
      <c r="W1207" s="41">
        <f>IFERROR(Table1[[#This Row],[DC Capex (Inflated)]]/Table1[[#This Row],[Total capital cost Incl subsidies (Inflated)]],0)</f>
        <v>0.10000000000000002</v>
      </c>
      <c r="X1207" s="42">
        <f>IFERROR(Table1[[#This Row],[Rates Loan (Inflated)]]/Table1[[#This Row],[Total capital cost Incl subsidies (Inflated)]],0)</f>
        <v>0.90000000000000024</v>
      </c>
      <c r="Y1207" s="43">
        <f>IFERROR(Table1[[#This Row],[Subsidies (Uninflated)]]/Table1[[#This Row],[Total capital cost Incl subsidies (Inflated)]],0)</f>
        <v>0</v>
      </c>
      <c r="Z1207" s="10"/>
    </row>
    <row r="1208" spans="1:26" ht="46.5" x14ac:dyDescent="0.35">
      <c r="A1208" s="32" t="s">
        <v>374</v>
      </c>
      <c r="B1208" s="56" t="s">
        <v>375</v>
      </c>
      <c r="C1208" s="53" t="s">
        <v>86</v>
      </c>
      <c r="D1208" s="65" t="s">
        <v>53</v>
      </c>
      <c r="E1208" s="65" t="s">
        <v>20</v>
      </c>
      <c r="F1208" s="60" t="s">
        <v>55</v>
      </c>
      <c r="G1208" s="70">
        <v>1</v>
      </c>
      <c r="H1208" s="34">
        <v>2006</v>
      </c>
      <c r="I1208" s="33">
        <v>2006</v>
      </c>
      <c r="J1208" s="65">
        <v>2031</v>
      </c>
      <c r="K1208" s="35">
        <v>30</v>
      </c>
      <c r="L1208" s="32">
        <v>0</v>
      </c>
      <c r="M1208" s="32">
        <v>0.90500000000000003</v>
      </c>
      <c r="N1208" s="32">
        <v>0.02</v>
      </c>
      <c r="O1208" s="32">
        <v>7.4999999999999956E-2</v>
      </c>
      <c r="P1208" s="36">
        <v>0.125</v>
      </c>
      <c r="Q1208" s="37">
        <v>0.1</v>
      </c>
      <c r="R1208" s="38">
        <v>273.72998999999999</v>
      </c>
      <c r="S1208" s="39">
        <v>0</v>
      </c>
      <c r="T1208" s="39">
        <v>273.72998999999999</v>
      </c>
      <c r="U1208" s="39">
        <v>27.372999</v>
      </c>
      <c r="V1208" s="40">
        <v>246.35699099999999</v>
      </c>
      <c r="W1208" s="41">
        <f>IFERROR(Table1[[#This Row],[DC Capex (Inflated)]]/Table1[[#This Row],[Total capital cost Incl subsidies (Inflated)]],0)</f>
        <v>0.1</v>
      </c>
      <c r="X1208" s="42">
        <f>IFERROR(Table1[[#This Row],[Rates Loan (Inflated)]]/Table1[[#This Row],[Total capital cost Incl subsidies (Inflated)]],0)</f>
        <v>0.9</v>
      </c>
      <c r="Y1208" s="43">
        <f>IFERROR(Table1[[#This Row],[Subsidies (Uninflated)]]/Table1[[#This Row],[Total capital cost Incl subsidies (Inflated)]],0)</f>
        <v>0</v>
      </c>
      <c r="Z1208" s="10"/>
    </row>
    <row r="1209" spans="1:26" ht="23.25" x14ac:dyDescent="0.35">
      <c r="A1209" s="32" t="s">
        <v>280</v>
      </c>
      <c r="B1209" s="56" t="s">
        <v>281</v>
      </c>
      <c r="C1209" s="53" t="s">
        <v>54</v>
      </c>
      <c r="D1209" s="65" t="s">
        <v>53</v>
      </c>
      <c r="E1209" s="65" t="s">
        <v>20</v>
      </c>
      <c r="F1209" s="60" t="s">
        <v>55</v>
      </c>
      <c r="G1209" s="70">
        <v>1</v>
      </c>
      <c r="H1209" s="34">
        <v>2006</v>
      </c>
      <c r="I1209" s="33">
        <v>2003</v>
      </c>
      <c r="J1209" s="65">
        <v>2031</v>
      </c>
      <c r="K1209" s="35">
        <v>30</v>
      </c>
      <c r="L1209" s="32">
        <v>0</v>
      </c>
      <c r="M1209" s="32">
        <v>0.1</v>
      </c>
      <c r="N1209" s="32">
        <v>0.05</v>
      </c>
      <c r="O1209" s="32">
        <v>0.85</v>
      </c>
      <c r="P1209" s="36">
        <v>0.875</v>
      </c>
      <c r="Q1209" s="37">
        <v>0.86250000000000004</v>
      </c>
      <c r="R1209" s="38">
        <v>233.67950999999999</v>
      </c>
      <c r="S1209" s="39">
        <v>0</v>
      </c>
      <c r="T1209" s="39">
        <v>233.67950999999999</v>
      </c>
      <c r="U1209" s="39">
        <v>201.54857737500001</v>
      </c>
      <c r="V1209" s="40">
        <v>32.130932624999993</v>
      </c>
      <c r="W1209" s="41">
        <f>IFERROR(Table1[[#This Row],[DC Capex (Inflated)]]/Table1[[#This Row],[Total capital cost Incl subsidies (Inflated)]],0)</f>
        <v>0.86250000000000004</v>
      </c>
      <c r="X1209" s="42">
        <f>IFERROR(Table1[[#This Row],[Rates Loan (Inflated)]]/Table1[[#This Row],[Total capital cost Incl subsidies (Inflated)]],0)</f>
        <v>0.13749999999999998</v>
      </c>
      <c r="Y1209" s="43">
        <f>IFERROR(Table1[[#This Row],[Subsidies (Uninflated)]]/Table1[[#This Row],[Total capital cost Incl subsidies (Inflated)]],0)</f>
        <v>0</v>
      </c>
      <c r="Z1209" s="10"/>
    </row>
    <row r="1210" spans="1:26" ht="23.25" x14ac:dyDescent="0.35">
      <c r="A1210" s="32" t="s">
        <v>338</v>
      </c>
      <c r="B1210" s="56" t="s">
        <v>339</v>
      </c>
      <c r="C1210" s="53" t="s">
        <v>54</v>
      </c>
      <c r="D1210" s="65" t="s">
        <v>53</v>
      </c>
      <c r="E1210" s="65" t="s">
        <v>20</v>
      </c>
      <c r="F1210" s="60" t="s">
        <v>55</v>
      </c>
      <c r="G1210" s="70">
        <v>1</v>
      </c>
      <c r="H1210" s="34">
        <v>2006</v>
      </c>
      <c r="I1210" s="33">
        <v>2011</v>
      </c>
      <c r="J1210" s="65">
        <v>2031</v>
      </c>
      <c r="K1210" s="35">
        <v>30</v>
      </c>
      <c r="L1210" s="32">
        <v>0</v>
      </c>
      <c r="M1210" s="32">
        <v>0.1</v>
      </c>
      <c r="N1210" s="32">
        <v>0</v>
      </c>
      <c r="O1210" s="32">
        <v>0.9</v>
      </c>
      <c r="P1210" s="36">
        <v>0.875</v>
      </c>
      <c r="Q1210" s="37">
        <v>0.88749999999999996</v>
      </c>
      <c r="R1210" s="38">
        <v>297.20339000000001</v>
      </c>
      <c r="S1210" s="39">
        <v>0</v>
      </c>
      <c r="T1210" s="39">
        <v>297.20339000000001</v>
      </c>
      <c r="U1210" s="39">
        <v>263.76800862499999</v>
      </c>
      <c r="V1210" s="40">
        <v>33.435381375000006</v>
      </c>
      <c r="W1210" s="41">
        <f>IFERROR(Table1[[#This Row],[DC Capex (Inflated)]]/Table1[[#This Row],[Total capital cost Incl subsidies (Inflated)]],0)</f>
        <v>0.88749999999999996</v>
      </c>
      <c r="X1210" s="42">
        <f>IFERROR(Table1[[#This Row],[Rates Loan (Inflated)]]/Table1[[#This Row],[Total capital cost Incl subsidies (Inflated)]],0)</f>
        <v>0.11250000000000002</v>
      </c>
      <c r="Y1210" s="43">
        <f>IFERROR(Table1[[#This Row],[Subsidies (Uninflated)]]/Table1[[#This Row],[Total capital cost Incl subsidies (Inflated)]],0)</f>
        <v>0</v>
      </c>
      <c r="Z1210" s="10"/>
    </row>
    <row r="1211" spans="1:26" ht="23.25" x14ac:dyDescent="0.35">
      <c r="A1211" s="32" t="s">
        <v>326</v>
      </c>
      <c r="B1211" s="56" t="s">
        <v>327</v>
      </c>
      <c r="C1211" s="53" t="s">
        <v>54</v>
      </c>
      <c r="D1211" s="65" t="s">
        <v>53</v>
      </c>
      <c r="E1211" s="65" t="s">
        <v>20</v>
      </c>
      <c r="F1211" s="60" t="s">
        <v>55</v>
      </c>
      <c r="G1211" s="70">
        <v>1</v>
      </c>
      <c r="H1211" s="34">
        <v>2006</v>
      </c>
      <c r="I1211" s="33">
        <v>2011</v>
      </c>
      <c r="J1211" s="65">
        <v>2031</v>
      </c>
      <c r="K1211" s="35">
        <v>30</v>
      </c>
      <c r="L1211" s="32">
        <v>0</v>
      </c>
      <c r="M1211" s="32">
        <v>0.1</v>
      </c>
      <c r="N1211" s="32">
        <v>0</v>
      </c>
      <c r="O1211" s="32">
        <v>0.9</v>
      </c>
      <c r="P1211" s="36">
        <v>0.875</v>
      </c>
      <c r="Q1211" s="37">
        <v>0.88749999999999996</v>
      </c>
      <c r="R1211" s="38">
        <v>75.173540000000003</v>
      </c>
      <c r="S1211" s="39">
        <v>0</v>
      </c>
      <c r="T1211" s="39">
        <v>75.173540000000003</v>
      </c>
      <c r="U1211" s="39">
        <v>66.716516749999997</v>
      </c>
      <c r="V1211" s="40">
        <v>8.4570232500000078</v>
      </c>
      <c r="W1211" s="41">
        <f>IFERROR(Table1[[#This Row],[DC Capex (Inflated)]]/Table1[[#This Row],[Total capital cost Incl subsidies (Inflated)]],0)</f>
        <v>0.88749999999999996</v>
      </c>
      <c r="X1211" s="42">
        <f>IFERROR(Table1[[#This Row],[Rates Loan (Inflated)]]/Table1[[#This Row],[Total capital cost Incl subsidies (Inflated)]],0)</f>
        <v>0.1125000000000001</v>
      </c>
      <c r="Y1211" s="43">
        <f>IFERROR(Table1[[#This Row],[Subsidies (Uninflated)]]/Table1[[#This Row],[Total capital cost Incl subsidies (Inflated)]],0)</f>
        <v>0</v>
      </c>
      <c r="Z1211" s="10"/>
    </row>
    <row r="1212" spans="1:26" ht="23.25" x14ac:dyDescent="0.35">
      <c r="A1212" s="32" t="s">
        <v>336</v>
      </c>
      <c r="B1212" s="56" t="s">
        <v>337</v>
      </c>
      <c r="C1212" s="53" t="s">
        <v>54</v>
      </c>
      <c r="D1212" s="65" t="s">
        <v>53</v>
      </c>
      <c r="E1212" s="65" t="s">
        <v>20</v>
      </c>
      <c r="F1212" s="60" t="s">
        <v>55</v>
      </c>
      <c r="G1212" s="70">
        <v>1</v>
      </c>
      <c r="H1212" s="34">
        <v>2006</v>
      </c>
      <c r="I1212" s="33">
        <v>2010</v>
      </c>
      <c r="J1212" s="65">
        <v>2031</v>
      </c>
      <c r="K1212" s="35">
        <v>30</v>
      </c>
      <c r="L1212" s="32">
        <v>0</v>
      </c>
      <c r="M1212" s="32">
        <v>0.1</v>
      </c>
      <c r="N1212" s="32">
        <v>0</v>
      </c>
      <c r="O1212" s="32">
        <v>0.9</v>
      </c>
      <c r="P1212" s="36">
        <v>0.875</v>
      </c>
      <c r="Q1212" s="37">
        <v>0.88749999999999996</v>
      </c>
      <c r="R1212" s="38">
        <v>5.95282</v>
      </c>
      <c r="S1212" s="39">
        <v>0</v>
      </c>
      <c r="T1212" s="39">
        <v>5.95282</v>
      </c>
      <c r="U1212" s="39">
        <v>5.2831277499999993</v>
      </c>
      <c r="V1212" s="40">
        <v>0.66969225000000066</v>
      </c>
      <c r="W1212" s="41">
        <f>IFERROR(Table1[[#This Row],[DC Capex (Inflated)]]/Table1[[#This Row],[Total capital cost Incl subsidies (Inflated)]],0)</f>
        <v>0.88749999999999984</v>
      </c>
      <c r="X1212" s="42">
        <f>IFERROR(Table1[[#This Row],[Rates Loan (Inflated)]]/Table1[[#This Row],[Total capital cost Incl subsidies (Inflated)]],0)</f>
        <v>0.11250000000000011</v>
      </c>
      <c r="Y1212" s="43">
        <f>IFERROR(Table1[[#This Row],[Subsidies (Uninflated)]]/Table1[[#This Row],[Total capital cost Incl subsidies (Inflated)]],0)</f>
        <v>0</v>
      </c>
      <c r="Z1212" s="10"/>
    </row>
    <row r="1213" spans="1:26" ht="23.25" x14ac:dyDescent="0.35">
      <c r="A1213" s="32" t="s">
        <v>278</v>
      </c>
      <c r="B1213" s="56" t="s">
        <v>279</v>
      </c>
      <c r="C1213" s="53" t="s">
        <v>54</v>
      </c>
      <c r="D1213" s="65" t="s">
        <v>53</v>
      </c>
      <c r="E1213" s="65" t="s">
        <v>20</v>
      </c>
      <c r="F1213" s="60" t="s">
        <v>55</v>
      </c>
      <c r="G1213" s="70">
        <v>1</v>
      </c>
      <c r="H1213" s="34">
        <v>2006</v>
      </c>
      <c r="I1213" s="33">
        <v>2006</v>
      </c>
      <c r="J1213" s="65">
        <v>2031</v>
      </c>
      <c r="K1213" s="35">
        <v>30</v>
      </c>
      <c r="L1213" s="32">
        <v>0</v>
      </c>
      <c r="M1213" s="32">
        <v>0.1</v>
      </c>
      <c r="N1213" s="32">
        <v>0</v>
      </c>
      <c r="O1213" s="32">
        <v>0.9</v>
      </c>
      <c r="P1213" s="36">
        <v>0.875</v>
      </c>
      <c r="Q1213" s="37">
        <v>0.88749999999999996</v>
      </c>
      <c r="R1213" s="38">
        <v>21.234999999999999</v>
      </c>
      <c r="S1213" s="39">
        <v>0</v>
      </c>
      <c r="T1213" s="39">
        <v>21.234999999999999</v>
      </c>
      <c r="U1213" s="39">
        <v>18.846062499999999</v>
      </c>
      <c r="V1213" s="40">
        <v>2.3889375000000008</v>
      </c>
      <c r="W1213" s="41">
        <f>IFERROR(Table1[[#This Row],[DC Capex (Inflated)]]/Table1[[#This Row],[Total capital cost Incl subsidies (Inflated)]],0)</f>
        <v>0.88749999999999996</v>
      </c>
      <c r="X1213" s="42">
        <f>IFERROR(Table1[[#This Row],[Rates Loan (Inflated)]]/Table1[[#This Row],[Total capital cost Incl subsidies (Inflated)]],0)</f>
        <v>0.11250000000000004</v>
      </c>
      <c r="Y1213" s="43">
        <f>IFERROR(Table1[[#This Row],[Subsidies (Uninflated)]]/Table1[[#This Row],[Total capital cost Incl subsidies (Inflated)]],0)</f>
        <v>0</v>
      </c>
      <c r="Z1213" s="10"/>
    </row>
    <row r="1214" spans="1:26" ht="23.25" x14ac:dyDescent="0.35">
      <c r="A1214" s="32" t="s">
        <v>140</v>
      </c>
      <c r="B1214" s="56" t="s">
        <v>141</v>
      </c>
      <c r="C1214" s="53" t="s">
        <v>54</v>
      </c>
      <c r="D1214" s="65" t="s">
        <v>53</v>
      </c>
      <c r="E1214" s="65" t="s">
        <v>20</v>
      </c>
      <c r="F1214" s="60" t="s">
        <v>55</v>
      </c>
      <c r="G1214" s="70">
        <v>1</v>
      </c>
      <c r="H1214" s="34">
        <v>2006</v>
      </c>
      <c r="I1214" s="33">
        <v>2010</v>
      </c>
      <c r="J1214" s="65">
        <v>2031</v>
      </c>
      <c r="K1214" s="35">
        <v>30</v>
      </c>
      <c r="L1214" s="32">
        <v>0</v>
      </c>
      <c r="M1214" s="32">
        <v>0.1</v>
      </c>
      <c r="N1214" s="32">
        <v>0</v>
      </c>
      <c r="O1214" s="32">
        <v>0.9</v>
      </c>
      <c r="P1214" s="36">
        <v>0.875</v>
      </c>
      <c r="Q1214" s="37">
        <v>0.88749999999999996</v>
      </c>
      <c r="R1214" s="38">
        <v>72.760089999999991</v>
      </c>
      <c r="S1214" s="39">
        <v>0</v>
      </c>
      <c r="T1214" s="39">
        <v>72.760089999999991</v>
      </c>
      <c r="U1214" s="39">
        <v>64.574579874999998</v>
      </c>
      <c r="V1214" s="40">
        <v>8.185510125000004</v>
      </c>
      <c r="W1214" s="41">
        <f>IFERROR(Table1[[#This Row],[DC Capex (Inflated)]]/Table1[[#This Row],[Total capital cost Incl subsidies (Inflated)]],0)</f>
        <v>0.88750000000000007</v>
      </c>
      <c r="X1214" s="42">
        <f>IFERROR(Table1[[#This Row],[Rates Loan (Inflated)]]/Table1[[#This Row],[Total capital cost Incl subsidies (Inflated)]],0)</f>
        <v>0.11250000000000007</v>
      </c>
      <c r="Y1214" s="43">
        <f>IFERROR(Table1[[#This Row],[Subsidies (Uninflated)]]/Table1[[#This Row],[Total capital cost Incl subsidies (Inflated)]],0)</f>
        <v>0</v>
      </c>
      <c r="Z1214" s="10"/>
    </row>
    <row r="1215" spans="1:26" ht="23.25" x14ac:dyDescent="0.35">
      <c r="A1215" s="32" t="s">
        <v>282</v>
      </c>
      <c r="B1215" s="56" t="s">
        <v>283</v>
      </c>
      <c r="C1215" s="53" t="s">
        <v>54</v>
      </c>
      <c r="D1215" s="65" t="s">
        <v>53</v>
      </c>
      <c r="E1215" s="65" t="s">
        <v>20</v>
      </c>
      <c r="F1215" s="60" t="s">
        <v>55</v>
      </c>
      <c r="G1215" s="70">
        <v>1</v>
      </c>
      <c r="H1215" s="34">
        <v>2006</v>
      </c>
      <c r="I1215" s="33">
        <v>2010</v>
      </c>
      <c r="J1215" s="65">
        <v>2031</v>
      </c>
      <c r="K1215" s="35">
        <v>30</v>
      </c>
      <c r="L1215" s="32">
        <v>0</v>
      </c>
      <c r="M1215" s="32">
        <v>0.1</v>
      </c>
      <c r="N1215" s="32">
        <v>0</v>
      </c>
      <c r="O1215" s="32">
        <v>0.9</v>
      </c>
      <c r="P1215" s="36">
        <v>0.875</v>
      </c>
      <c r="Q1215" s="37">
        <v>0.88749999999999996</v>
      </c>
      <c r="R1215" s="38">
        <v>400.18703000000005</v>
      </c>
      <c r="S1215" s="39">
        <v>0</v>
      </c>
      <c r="T1215" s="39">
        <v>400.18703000000005</v>
      </c>
      <c r="U1215" s="39">
        <v>355.16598912500001</v>
      </c>
      <c r="V1215" s="40">
        <v>45.021040875000033</v>
      </c>
      <c r="W1215" s="41">
        <f>IFERROR(Table1[[#This Row],[DC Capex (Inflated)]]/Table1[[#This Row],[Total capital cost Incl subsidies (Inflated)]],0)</f>
        <v>0.88749999999999996</v>
      </c>
      <c r="X1215" s="42">
        <f>IFERROR(Table1[[#This Row],[Rates Loan (Inflated)]]/Table1[[#This Row],[Total capital cost Incl subsidies (Inflated)]],0)</f>
        <v>0.11250000000000007</v>
      </c>
      <c r="Y1215" s="43">
        <f>IFERROR(Table1[[#This Row],[Subsidies (Uninflated)]]/Table1[[#This Row],[Total capital cost Incl subsidies (Inflated)]],0)</f>
        <v>0</v>
      </c>
      <c r="Z1215" s="10"/>
    </row>
    <row r="1216" spans="1:26" ht="23.25" x14ac:dyDescent="0.35">
      <c r="A1216" s="32" t="s">
        <v>82</v>
      </c>
      <c r="B1216" s="56" t="s">
        <v>83</v>
      </c>
      <c r="C1216" s="53" t="s">
        <v>54</v>
      </c>
      <c r="D1216" s="65" t="s">
        <v>53</v>
      </c>
      <c r="E1216" s="65" t="s">
        <v>20</v>
      </c>
      <c r="F1216" s="60" t="s">
        <v>55</v>
      </c>
      <c r="G1216" s="70">
        <v>1</v>
      </c>
      <c r="H1216" s="34">
        <v>2008</v>
      </c>
      <c r="I1216" s="33">
        <v>2015</v>
      </c>
      <c r="J1216" s="65">
        <v>2031</v>
      </c>
      <c r="K1216" s="35">
        <v>30</v>
      </c>
      <c r="L1216" s="32">
        <v>0</v>
      </c>
      <c r="M1216" s="32">
        <v>0.1</v>
      </c>
      <c r="N1216" s="32">
        <v>0</v>
      </c>
      <c r="O1216" s="32">
        <v>0.9</v>
      </c>
      <c r="P1216" s="36">
        <v>0.875</v>
      </c>
      <c r="Q1216" s="37">
        <v>0.88749999999999996</v>
      </c>
      <c r="R1216" s="38">
        <v>21285.732459999996</v>
      </c>
      <c r="S1216" s="39">
        <v>0</v>
      </c>
      <c r="T1216" s="39">
        <v>21285.732459999996</v>
      </c>
      <c r="U1216" s="39">
        <v>18891.087558250001</v>
      </c>
      <c r="V1216" s="40">
        <v>2394.6449017500013</v>
      </c>
      <c r="W1216" s="41">
        <f>IFERROR(Table1[[#This Row],[DC Capex (Inflated)]]/Table1[[#This Row],[Total capital cost Incl subsidies (Inflated)]],0)</f>
        <v>0.88750000000000029</v>
      </c>
      <c r="X1216" s="42">
        <f>IFERROR(Table1[[#This Row],[Rates Loan (Inflated)]]/Table1[[#This Row],[Total capital cost Incl subsidies (Inflated)]],0)</f>
        <v>0.11250000000000009</v>
      </c>
      <c r="Y1216" s="43">
        <f>IFERROR(Table1[[#This Row],[Subsidies (Uninflated)]]/Table1[[#This Row],[Total capital cost Incl subsidies (Inflated)]],0)</f>
        <v>0</v>
      </c>
      <c r="Z1216" s="10"/>
    </row>
    <row r="1217" spans="1:26" ht="23.25" x14ac:dyDescent="0.35">
      <c r="A1217" s="32" t="s">
        <v>270</v>
      </c>
      <c r="B1217" s="56" t="s">
        <v>271</v>
      </c>
      <c r="C1217" s="53" t="s">
        <v>54</v>
      </c>
      <c r="D1217" s="65" t="s">
        <v>53</v>
      </c>
      <c r="E1217" s="65" t="s">
        <v>20</v>
      </c>
      <c r="F1217" s="60" t="s">
        <v>55</v>
      </c>
      <c r="G1217" s="70">
        <v>1</v>
      </c>
      <c r="H1217" s="34">
        <v>2006</v>
      </c>
      <c r="I1217" s="33">
        <v>2004</v>
      </c>
      <c r="J1217" s="65">
        <v>2031</v>
      </c>
      <c r="K1217" s="35">
        <v>30</v>
      </c>
      <c r="L1217" s="32">
        <v>0</v>
      </c>
      <c r="M1217" s="32">
        <v>0.1</v>
      </c>
      <c r="N1217" s="32">
        <v>0</v>
      </c>
      <c r="O1217" s="32">
        <v>0.9</v>
      </c>
      <c r="P1217" s="36">
        <v>0.875</v>
      </c>
      <c r="Q1217" s="37">
        <v>0.88749999999999996</v>
      </c>
      <c r="R1217" s="38">
        <v>389.05575999999996</v>
      </c>
      <c r="S1217" s="39">
        <v>0</v>
      </c>
      <c r="T1217" s="39">
        <v>389.05575999999996</v>
      </c>
      <c r="U1217" s="39">
        <v>345.28698699999995</v>
      </c>
      <c r="V1217" s="40">
        <v>43.768773000000017</v>
      </c>
      <c r="W1217" s="41">
        <f>IFERROR(Table1[[#This Row],[DC Capex (Inflated)]]/Table1[[#This Row],[Total capital cost Incl subsidies (Inflated)]],0)</f>
        <v>0.88749999999999996</v>
      </c>
      <c r="X1217" s="42">
        <f>IFERROR(Table1[[#This Row],[Rates Loan (Inflated)]]/Table1[[#This Row],[Total capital cost Incl subsidies (Inflated)]],0)</f>
        <v>0.11250000000000006</v>
      </c>
      <c r="Y1217" s="43">
        <f>IFERROR(Table1[[#This Row],[Subsidies (Uninflated)]]/Table1[[#This Row],[Total capital cost Incl subsidies (Inflated)]],0)</f>
        <v>0</v>
      </c>
      <c r="Z1217" s="10"/>
    </row>
    <row r="1218" spans="1:26" ht="23.25" x14ac:dyDescent="0.35">
      <c r="A1218" s="32" t="s">
        <v>87</v>
      </c>
      <c r="B1218" s="56" t="s">
        <v>88</v>
      </c>
      <c r="C1218" s="53" t="s">
        <v>54</v>
      </c>
      <c r="D1218" s="65" t="s">
        <v>53</v>
      </c>
      <c r="E1218" s="65" t="s">
        <v>20</v>
      </c>
      <c r="F1218" s="60" t="s">
        <v>55</v>
      </c>
      <c r="G1218" s="70">
        <v>1</v>
      </c>
      <c r="H1218" s="34">
        <v>2006</v>
      </c>
      <c r="I1218" s="33">
        <v>2011</v>
      </c>
      <c r="J1218" s="65">
        <v>2031</v>
      </c>
      <c r="K1218" s="35">
        <v>30</v>
      </c>
      <c r="L1218" s="32">
        <v>0</v>
      </c>
      <c r="M1218" s="32">
        <v>0.1</v>
      </c>
      <c r="N1218" s="32">
        <v>0</v>
      </c>
      <c r="O1218" s="32">
        <v>0.9</v>
      </c>
      <c r="P1218" s="36">
        <v>0.875</v>
      </c>
      <c r="Q1218" s="37">
        <v>0.88749999999999996</v>
      </c>
      <c r="R1218" s="38">
        <v>42</v>
      </c>
      <c r="S1218" s="39">
        <v>0</v>
      </c>
      <c r="T1218" s="39">
        <v>42</v>
      </c>
      <c r="U1218" s="39">
        <v>37.274999999999999</v>
      </c>
      <c r="V1218" s="40">
        <v>4.7250000000000014</v>
      </c>
      <c r="W1218" s="41">
        <f>IFERROR(Table1[[#This Row],[DC Capex (Inflated)]]/Table1[[#This Row],[Total capital cost Incl subsidies (Inflated)]],0)</f>
        <v>0.88749999999999996</v>
      </c>
      <c r="X1218" s="42">
        <f>IFERROR(Table1[[#This Row],[Rates Loan (Inflated)]]/Table1[[#This Row],[Total capital cost Incl subsidies (Inflated)]],0)</f>
        <v>0.11250000000000003</v>
      </c>
      <c r="Y1218" s="43">
        <f>IFERROR(Table1[[#This Row],[Subsidies (Uninflated)]]/Table1[[#This Row],[Total capital cost Incl subsidies (Inflated)]],0)</f>
        <v>0</v>
      </c>
      <c r="Z1218" s="10"/>
    </row>
    <row r="1219" spans="1:26" ht="23.25" x14ac:dyDescent="0.35">
      <c r="A1219" s="32" t="s">
        <v>129</v>
      </c>
      <c r="B1219" s="56" t="s">
        <v>130</v>
      </c>
      <c r="C1219" s="53" t="s">
        <v>54</v>
      </c>
      <c r="D1219" s="65" t="s">
        <v>53</v>
      </c>
      <c r="E1219" s="65" t="s">
        <v>20</v>
      </c>
      <c r="F1219" s="60" t="s">
        <v>55</v>
      </c>
      <c r="G1219" s="70">
        <v>1</v>
      </c>
      <c r="H1219" s="34">
        <v>2006</v>
      </c>
      <c r="I1219" s="33">
        <v>2005</v>
      </c>
      <c r="J1219" s="65">
        <v>2031</v>
      </c>
      <c r="K1219" s="35">
        <v>30</v>
      </c>
      <c r="L1219" s="32">
        <v>0</v>
      </c>
      <c r="M1219" s="32">
        <v>0.1</v>
      </c>
      <c r="N1219" s="32">
        <v>0</v>
      </c>
      <c r="O1219" s="32">
        <v>0.9</v>
      </c>
      <c r="P1219" s="36">
        <v>0.875</v>
      </c>
      <c r="Q1219" s="37">
        <v>0.88749999999999996</v>
      </c>
      <c r="R1219" s="38">
        <v>2151.8113200000003</v>
      </c>
      <c r="S1219" s="39">
        <v>0</v>
      </c>
      <c r="T1219" s="39">
        <v>2151.8113200000003</v>
      </c>
      <c r="U1219" s="39">
        <v>1909.7325464999999</v>
      </c>
      <c r="V1219" s="40">
        <v>242.07877350000015</v>
      </c>
      <c r="W1219" s="41">
        <f>IFERROR(Table1[[#This Row],[DC Capex (Inflated)]]/Table1[[#This Row],[Total capital cost Incl subsidies (Inflated)]],0)</f>
        <v>0.88749999999999984</v>
      </c>
      <c r="X1219" s="42">
        <f>IFERROR(Table1[[#This Row],[Rates Loan (Inflated)]]/Table1[[#This Row],[Total capital cost Incl subsidies (Inflated)]],0)</f>
        <v>0.11250000000000006</v>
      </c>
      <c r="Y1219" s="43">
        <f>IFERROR(Table1[[#This Row],[Subsidies (Uninflated)]]/Table1[[#This Row],[Total capital cost Incl subsidies (Inflated)]],0)</f>
        <v>0</v>
      </c>
      <c r="Z1219" s="10"/>
    </row>
    <row r="1220" spans="1:26" ht="23.25" x14ac:dyDescent="0.35">
      <c r="A1220" s="32" t="s">
        <v>1294</v>
      </c>
      <c r="B1220" s="56" t="s">
        <v>1247</v>
      </c>
      <c r="C1220" s="53" t="s">
        <v>54</v>
      </c>
      <c r="D1220" s="65" t="s">
        <v>53</v>
      </c>
      <c r="E1220" s="65" t="s">
        <v>20</v>
      </c>
      <c r="F1220" s="60" t="s">
        <v>55</v>
      </c>
      <c r="G1220" s="70">
        <v>1</v>
      </c>
      <c r="H1220" s="34">
        <v>2010</v>
      </c>
      <c r="I1220" s="33">
        <v>2017</v>
      </c>
      <c r="J1220" s="65">
        <v>2031</v>
      </c>
      <c r="K1220" s="35">
        <v>30</v>
      </c>
      <c r="L1220" s="32">
        <v>0</v>
      </c>
      <c r="M1220" s="32">
        <v>0.1</v>
      </c>
      <c r="N1220" s="32">
        <v>0</v>
      </c>
      <c r="O1220" s="32">
        <v>0.9</v>
      </c>
      <c r="P1220" s="36">
        <v>0.875</v>
      </c>
      <c r="Q1220" s="37">
        <v>0.88749999999999996</v>
      </c>
      <c r="R1220" s="38">
        <v>928.99770999999998</v>
      </c>
      <c r="S1220" s="39">
        <v>0</v>
      </c>
      <c r="T1220" s="39">
        <v>928.99770999999998</v>
      </c>
      <c r="U1220" s="39">
        <v>824.48546762499996</v>
      </c>
      <c r="V1220" s="40">
        <v>104.51224237500008</v>
      </c>
      <c r="W1220" s="41">
        <f>IFERROR(Table1[[#This Row],[DC Capex (Inflated)]]/Table1[[#This Row],[Total capital cost Incl subsidies (Inflated)]],0)</f>
        <v>0.88749999999999996</v>
      </c>
      <c r="X1220" s="42">
        <f>IFERROR(Table1[[#This Row],[Rates Loan (Inflated)]]/Table1[[#This Row],[Total capital cost Incl subsidies (Inflated)]],0)</f>
        <v>0.1125000000000001</v>
      </c>
      <c r="Y1220" s="43">
        <f>IFERROR(Table1[[#This Row],[Subsidies (Uninflated)]]/Table1[[#This Row],[Total capital cost Incl subsidies (Inflated)]],0)</f>
        <v>0</v>
      </c>
      <c r="Z1220" s="10"/>
    </row>
    <row r="1221" spans="1:26" ht="46.5" x14ac:dyDescent="0.35">
      <c r="A1221" s="32" t="s">
        <v>376</v>
      </c>
      <c r="B1221" s="56" t="s">
        <v>377</v>
      </c>
      <c r="C1221" s="53" t="s">
        <v>86</v>
      </c>
      <c r="D1221" s="65" t="s">
        <v>53</v>
      </c>
      <c r="E1221" s="65" t="s">
        <v>20</v>
      </c>
      <c r="F1221" s="60" t="s">
        <v>55</v>
      </c>
      <c r="G1221" s="70">
        <v>1</v>
      </c>
      <c r="H1221" s="34">
        <v>2006</v>
      </c>
      <c r="I1221" s="33">
        <v>2006</v>
      </c>
      <c r="J1221" s="65">
        <v>2031</v>
      </c>
      <c r="K1221" s="35">
        <v>30</v>
      </c>
      <c r="L1221" s="32">
        <v>0</v>
      </c>
      <c r="M1221" s="32">
        <v>0.90500000000000003</v>
      </c>
      <c r="N1221" s="32">
        <v>0.02</v>
      </c>
      <c r="O1221" s="32">
        <v>7.4999999999999956E-2</v>
      </c>
      <c r="P1221" s="36">
        <v>0.125</v>
      </c>
      <c r="Q1221" s="37">
        <v>0.1</v>
      </c>
      <c r="R1221" s="38">
        <v>59.279000000000003</v>
      </c>
      <c r="S1221" s="39">
        <v>0</v>
      </c>
      <c r="T1221" s="39">
        <v>59.279000000000003</v>
      </c>
      <c r="U1221" s="39">
        <v>5.9279000000000011</v>
      </c>
      <c r="V1221" s="40">
        <v>53.351100000000002</v>
      </c>
      <c r="W1221" s="41">
        <f>IFERROR(Table1[[#This Row],[DC Capex (Inflated)]]/Table1[[#This Row],[Total capital cost Incl subsidies (Inflated)]],0)</f>
        <v>0.1</v>
      </c>
      <c r="X1221" s="42">
        <f>IFERROR(Table1[[#This Row],[Rates Loan (Inflated)]]/Table1[[#This Row],[Total capital cost Incl subsidies (Inflated)]],0)</f>
        <v>0.9</v>
      </c>
      <c r="Y1221" s="43">
        <f>IFERROR(Table1[[#This Row],[Subsidies (Uninflated)]]/Table1[[#This Row],[Total capital cost Incl subsidies (Inflated)]],0)</f>
        <v>0</v>
      </c>
      <c r="Z1221" s="10"/>
    </row>
    <row r="1222" spans="1:26" ht="23.25" x14ac:dyDescent="0.35">
      <c r="A1222" s="32" t="s">
        <v>310</v>
      </c>
      <c r="B1222" s="56" t="s">
        <v>311</v>
      </c>
      <c r="C1222" s="53" t="s">
        <v>58</v>
      </c>
      <c r="D1222" s="65" t="s">
        <v>53</v>
      </c>
      <c r="E1222" s="65" t="s">
        <v>20</v>
      </c>
      <c r="F1222" s="60" t="s">
        <v>55</v>
      </c>
      <c r="G1222" s="70">
        <v>1</v>
      </c>
      <c r="H1222" s="34">
        <v>2006</v>
      </c>
      <c r="I1222" s="33">
        <v>2006</v>
      </c>
      <c r="J1222" s="65">
        <v>2031</v>
      </c>
      <c r="K1222" s="35">
        <v>30</v>
      </c>
      <c r="L1222" s="32">
        <v>0.75</v>
      </c>
      <c r="M1222" s="32">
        <v>0.1</v>
      </c>
      <c r="N1222" s="32">
        <v>0</v>
      </c>
      <c r="O1222" s="32">
        <v>0.15</v>
      </c>
      <c r="P1222" s="36">
        <v>0.875</v>
      </c>
      <c r="Q1222" s="37">
        <v>0.51249999999999996</v>
      </c>
      <c r="R1222" s="38">
        <v>4.07</v>
      </c>
      <c r="S1222" s="39">
        <v>0</v>
      </c>
      <c r="T1222" s="39">
        <v>4.07</v>
      </c>
      <c r="U1222" s="39">
        <v>2.0858750000000001</v>
      </c>
      <c r="V1222" s="40">
        <v>1.9841250000000001</v>
      </c>
      <c r="W1222" s="41">
        <f>IFERROR(Table1[[#This Row],[DC Capex (Inflated)]]/Table1[[#This Row],[Total capital cost Incl subsidies (Inflated)]],0)</f>
        <v>0.51249999999999996</v>
      </c>
      <c r="X1222" s="42">
        <f>IFERROR(Table1[[#This Row],[Rates Loan (Inflated)]]/Table1[[#This Row],[Total capital cost Incl subsidies (Inflated)]],0)</f>
        <v>0.48749999999999999</v>
      </c>
      <c r="Y1222" s="43">
        <f>IFERROR(Table1[[#This Row],[Subsidies (Uninflated)]]/Table1[[#This Row],[Total capital cost Incl subsidies (Inflated)]],0)</f>
        <v>0</v>
      </c>
      <c r="Z1222" s="10"/>
    </row>
    <row r="1223" spans="1:26" ht="23.25" x14ac:dyDescent="0.35">
      <c r="A1223" s="32" t="s">
        <v>1276</v>
      </c>
      <c r="B1223" s="56" t="s">
        <v>1277</v>
      </c>
      <c r="C1223" s="53" t="s">
        <v>54</v>
      </c>
      <c r="D1223" s="65" t="s">
        <v>53</v>
      </c>
      <c r="E1223" s="65" t="s">
        <v>20</v>
      </c>
      <c r="F1223" s="60" t="s">
        <v>55</v>
      </c>
      <c r="G1223" s="70">
        <v>1</v>
      </c>
      <c r="H1223" s="34">
        <v>2008</v>
      </c>
      <c r="I1223" s="33">
        <v>2015</v>
      </c>
      <c r="J1223" s="65">
        <v>2031</v>
      </c>
      <c r="K1223" s="35">
        <v>30</v>
      </c>
      <c r="L1223" s="32">
        <v>0</v>
      </c>
      <c r="M1223" s="32">
        <v>0.1</v>
      </c>
      <c r="N1223" s="32">
        <v>0.05</v>
      </c>
      <c r="O1223" s="32">
        <v>0.85</v>
      </c>
      <c r="P1223" s="36">
        <v>0.875</v>
      </c>
      <c r="Q1223" s="37">
        <v>0.86250000000000004</v>
      </c>
      <c r="R1223" s="38">
        <v>994.53305</v>
      </c>
      <c r="S1223" s="39">
        <v>0</v>
      </c>
      <c r="T1223" s="39">
        <v>994.53305</v>
      </c>
      <c r="U1223" s="39">
        <v>857.78475562500012</v>
      </c>
      <c r="V1223" s="40">
        <v>136.74829437499997</v>
      </c>
      <c r="W1223" s="41">
        <f>IFERROR(Table1[[#This Row],[DC Capex (Inflated)]]/Table1[[#This Row],[Total capital cost Incl subsidies (Inflated)]],0)</f>
        <v>0.86250000000000016</v>
      </c>
      <c r="X1223" s="42">
        <f>IFERROR(Table1[[#This Row],[Rates Loan (Inflated)]]/Table1[[#This Row],[Total capital cost Incl subsidies (Inflated)]],0)</f>
        <v>0.13749999999999998</v>
      </c>
      <c r="Y1223" s="43">
        <f>IFERROR(Table1[[#This Row],[Subsidies (Uninflated)]]/Table1[[#This Row],[Total capital cost Incl subsidies (Inflated)]],0)</f>
        <v>0</v>
      </c>
      <c r="Z1223" s="10"/>
    </row>
    <row r="1224" spans="1:26" ht="23.25" x14ac:dyDescent="0.35">
      <c r="A1224" s="32" t="s">
        <v>1211</v>
      </c>
      <c r="B1224" s="56" t="s">
        <v>1212</v>
      </c>
      <c r="C1224" s="53" t="s">
        <v>54</v>
      </c>
      <c r="D1224" s="65" t="s">
        <v>53</v>
      </c>
      <c r="E1224" s="65" t="s">
        <v>20</v>
      </c>
      <c r="F1224" s="60" t="s">
        <v>55</v>
      </c>
      <c r="G1224" s="70">
        <v>1</v>
      </c>
      <c r="H1224" s="34">
        <v>2009</v>
      </c>
      <c r="I1224" s="33">
        <v>2016</v>
      </c>
      <c r="J1224" s="65">
        <v>2031</v>
      </c>
      <c r="K1224" s="35">
        <v>30</v>
      </c>
      <c r="L1224" s="32">
        <v>0</v>
      </c>
      <c r="M1224" s="32">
        <v>0.1</v>
      </c>
      <c r="N1224" s="32">
        <v>0.05</v>
      </c>
      <c r="O1224" s="32">
        <v>0.85</v>
      </c>
      <c r="P1224" s="36">
        <v>0.875</v>
      </c>
      <c r="Q1224" s="37">
        <v>0.86250000000000004</v>
      </c>
      <c r="R1224" s="38">
        <v>278.21030000000002</v>
      </c>
      <c r="S1224" s="39">
        <v>0</v>
      </c>
      <c r="T1224" s="39">
        <v>278.21030000000002</v>
      </c>
      <c r="U1224" s="39">
        <v>239.95638375000001</v>
      </c>
      <c r="V1224" s="40">
        <v>38.253916249999996</v>
      </c>
      <c r="W1224" s="41">
        <f>IFERROR(Table1[[#This Row],[DC Capex (Inflated)]]/Table1[[#This Row],[Total capital cost Incl subsidies (Inflated)]],0)</f>
        <v>0.86250000000000004</v>
      </c>
      <c r="X1224" s="42">
        <f>IFERROR(Table1[[#This Row],[Rates Loan (Inflated)]]/Table1[[#This Row],[Total capital cost Incl subsidies (Inflated)]],0)</f>
        <v>0.13749999999999998</v>
      </c>
      <c r="Y1224" s="43">
        <f>IFERROR(Table1[[#This Row],[Subsidies (Uninflated)]]/Table1[[#This Row],[Total capital cost Incl subsidies (Inflated)]],0)</f>
        <v>0</v>
      </c>
      <c r="Z1224" s="10"/>
    </row>
    <row r="1225" spans="1:26" ht="46.5" x14ac:dyDescent="0.35">
      <c r="A1225" s="32" t="s">
        <v>378</v>
      </c>
      <c r="B1225" s="56" t="s">
        <v>379</v>
      </c>
      <c r="C1225" s="53" t="s">
        <v>86</v>
      </c>
      <c r="D1225" s="65" t="s">
        <v>53</v>
      </c>
      <c r="E1225" s="65" t="s">
        <v>20</v>
      </c>
      <c r="F1225" s="60" t="s">
        <v>55</v>
      </c>
      <c r="G1225" s="70">
        <v>1</v>
      </c>
      <c r="H1225" s="34">
        <v>2006</v>
      </c>
      <c r="I1225" s="33">
        <v>2005</v>
      </c>
      <c r="J1225" s="65">
        <v>2031</v>
      </c>
      <c r="K1225" s="35">
        <v>30</v>
      </c>
      <c r="L1225" s="32">
        <v>0</v>
      </c>
      <c r="M1225" s="32">
        <v>0.90500000000000003</v>
      </c>
      <c r="N1225" s="32">
        <v>0.02</v>
      </c>
      <c r="O1225" s="32">
        <v>7.4999999999999956E-2</v>
      </c>
      <c r="P1225" s="36">
        <v>0.125</v>
      </c>
      <c r="Q1225" s="37">
        <v>0.1</v>
      </c>
      <c r="R1225" s="38">
        <v>622.69201999999996</v>
      </c>
      <c r="S1225" s="39">
        <v>0</v>
      </c>
      <c r="T1225" s="39">
        <v>622.69201999999996</v>
      </c>
      <c r="U1225" s="39">
        <v>62.269202000000007</v>
      </c>
      <c r="V1225" s="40">
        <v>560.42281800000001</v>
      </c>
      <c r="W1225" s="41">
        <f>IFERROR(Table1[[#This Row],[DC Capex (Inflated)]]/Table1[[#This Row],[Total capital cost Incl subsidies (Inflated)]],0)</f>
        <v>0.10000000000000002</v>
      </c>
      <c r="X1225" s="42">
        <f>IFERROR(Table1[[#This Row],[Rates Loan (Inflated)]]/Table1[[#This Row],[Total capital cost Incl subsidies (Inflated)]],0)</f>
        <v>0.9</v>
      </c>
      <c r="Y1225" s="43">
        <f>IFERROR(Table1[[#This Row],[Subsidies (Uninflated)]]/Table1[[#This Row],[Total capital cost Incl subsidies (Inflated)]],0)</f>
        <v>0</v>
      </c>
      <c r="Z1225" s="10"/>
    </row>
    <row r="1226" spans="1:26" ht="46.5" x14ac:dyDescent="0.35">
      <c r="A1226" s="32" t="s">
        <v>380</v>
      </c>
      <c r="B1226" s="56" t="s">
        <v>381</v>
      </c>
      <c r="C1226" s="53" t="s">
        <v>86</v>
      </c>
      <c r="D1226" s="65" t="s">
        <v>53</v>
      </c>
      <c r="E1226" s="65" t="s">
        <v>20</v>
      </c>
      <c r="F1226" s="60" t="s">
        <v>55</v>
      </c>
      <c r="G1226" s="70">
        <v>1</v>
      </c>
      <c r="H1226" s="34">
        <v>2006</v>
      </c>
      <c r="I1226" s="33">
        <v>2005</v>
      </c>
      <c r="J1226" s="65">
        <v>2031</v>
      </c>
      <c r="K1226" s="35">
        <v>30</v>
      </c>
      <c r="L1226" s="32">
        <v>0</v>
      </c>
      <c r="M1226" s="32">
        <v>0.90500000000000003</v>
      </c>
      <c r="N1226" s="32">
        <v>0.02</v>
      </c>
      <c r="O1226" s="32">
        <v>7.4999999999999956E-2</v>
      </c>
      <c r="P1226" s="36">
        <v>0.125</v>
      </c>
      <c r="Q1226" s="37">
        <v>0.1</v>
      </c>
      <c r="R1226" s="38">
        <v>36.296900000000001</v>
      </c>
      <c r="S1226" s="39">
        <v>0</v>
      </c>
      <c r="T1226" s="39">
        <v>36.296900000000001</v>
      </c>
      <c r="U1226" s="39">
        <v>3.6296900000000001</v>
      </c>
      <c r="V1226" s="40">
        <v>32.667209999999997</v>
      </c>
      <c r="W1226" s="41">
        <f>IFERROR(Table1[[#This Row],[DC Capex (Inflated)]]/Table1[[#This Row],[Total capital cost Incl subsidies (Inflated)]],0)</f>
        <v>0.1</v>
      </c>
      <c r="X1226" s="42">
        <f>IFERROR(Table1[[#This Row],[Rates Loan (Inflated)]]/Table1[[#This Row],[Total capital cost Incl subsidies (Inflated)]],0)</f>
        <v>0.89999999999999991</v>
      </c>
      <c r="Y1226" s="43">
        <f>IFERROR(Table1[[#This Row],[Subsidies (Uninflated)]]/Table1[[#This Row],[Total capital cost Incl subsidies (Inflated)]],0)</f>
        <v>0</v>
      </c>
      <c r="Z1226" s="10"/>
    </row>
    <row r="1227" spans="1:26" ht="23.25" x14ac:dyDescent="0.35">
      <c r="A1227" s="32" t="s">
        <v>63</v>
      </c>
      <c r="B1227" s="56" t="s">
        <v>64</v>
      </c>
      <c r="C1227" s="53" t="s">
        <v>62</v>
      </c>
      <c r="D1227" s="65" t="s">
        <v>53</v>
      </c>
      <c r="E1227" s="65" t="s">
        <v>20</v>
      </c>
      <c r="F1227" s="60" t="s">
        <v>55</v>
      </c>
      <c r="G1227" s="70">
        <v>1</v>
      </c>
      <c r="H1227" s="34">
        <v>2006</v>
      </c>
      <c r="I1227" s="33">
        <v>2013</v>
      </c>
      <c r="J1227" s="65">
        <v>2031</v>
      </c>
      <c r="K1227" s="35">
        <v>30</v>
      </c>
      <c r="L1227" s="32">
        <v>9.4999999999999973E-2</v>
      </c>
      <c r="M1227" s="32">
        <v>0.90500000000000003</v>
      </c>
      <c r="N1227" s="32">
        <v>0</v>
      </c>
      <c r="O1227" s="32">
        <v>0</v>
      </c>
      <c r="P1227" s="36">
        <v>0.125</v>
      </c>
      <c r="Q1227" s="37">
        <v>6.25E-2</v>
      </c>
      <c r="R1227" s="38">
        <v>2724.2244300000002</v>
      </c>
      <c r="S1227" s="39">
        <v>0</v>
      </c>
      <c r="T1227" s="39">
        <v>2724.2244300000002</v>
      </c>
      <c r="U1227" s="39">
        <v>170.26402687500001</v>
      </c>
      <c r="V1227" s="40">
        <v>2553.9604031250001</v>
      </c>
      <c r="W1227" s="41">
        <f>IFERROR(Table1[[#This Row],[DC Capex (Inflated)]]/Table1[[#This Row],[Total capital cost Incl subsidies (Inflated)]],0)</f>
        <v>6.25E-2</v>
      </c>
      <c r="X1227" s="42">
        <f>IFERROR(Table1[[#This Row],[Rates Loan (Inflated)]]/Table1[[#This Row],[Total capital cost Incl subsidies (Inflated)]],0)</f>
        <v>0.9375</v>
      </c>
      <c r="Y1227" s="43">
        <f>IFERROR(Table1[[#This Row],[Subsidies (Uninflated)]]/Table1[[#This Row],[Total capital cost Incl subsidies (Inflated)]],0)</f>
        <v>0</v>
      </c>
      <c r="Z1227" s="10"/>
    </row>
    <row r="1228" spans="1:26" ht="23.25" x14ac:dyDescent="0.35">
      <c r="A1228" s="32" t="s">
        <v>131</v>
      </c>
      <c r="B1228" s="56" t="s">
        <v>132</v>
      </c>
      <c r="C1228" s="53" t="s">
        <v>54</v>
      </c>
      <c r="D1228" s="65" t="s">
        <v>53</v>
      </c>
      <c r="E1228" s="65" t="s">
        <v>20</v>
      </c>
      <c r="F1228" s="60" t="s">
        <v>55</v>
      </c>
      <c r="G1228" s="70">
        <v>1</v>
      </c>
      <c r="H1228" s="34">
        <v>2006</v>
      </c>
      <c r="I1228" s="33">
        <v>2008</v>
      </c>
      <c r="J1228" s="65">
        <v>2031</v>
      </c>
      <c r="K1228" s="35">
        <v>30</v>
      </c>
      <c r="L1228" s="32">
        <v>0</v>
      </c>
      <c r="M1228" s="32">
        <v>0.1</v>
      </c>
      <c r="N1228" s="32">
        <v>0</v>
      </c>
      <c r="O1228" s="32">
        <v>0.9</v>
      </c>
      <c r="P1228" s="36">
        <v>0.875</v>
      </c>
      <c r="Q1228" s="37">
        <v>0.88749999999999996</v>
      </c>
      <c r="R1228" s="38">
        <v>1772.3771900000002</v>
      </c>
      <c r="S1228" s="39">
        <v>0</v>
      </c>
      <c r="T1228" s="39">
        <v>1772.3771900000002</v>
      </c>
      <c r="U1228" s="39">
        <v>1572.9847561249999</v>
      </c>
      <c r="V1228" s="40">
        <v>199.39243387500011</v>
      </c>
      <c r="W1228" s="41">
        <f>IFERROR(Table1[[#This Row],[DC Capex (Inflated)]]/Table1[[#This Row],[Total capital cost Incl subsidies (Inflated)]],0)</f>
        <v>0.88749999999999984</v>
      </c>
      <c r="X1228" s="42">
        <f>IFERROR(Table1[[#This Row],[Rates Loan (Inflated)]]/Table1[[#This Row],[Total capital cost Incl subsidies (Inflated)]],0)</f>
        <v>0.11250000000000004</v>
      </c>
      <c r="Y1228" s="43">
        <f>IFERROR(Table1[[#This Row],[Subsidies (Uninflated)]]/Table1[[#This Row],[Total capital cost Incl subsidies (Inflated)]],0)</f>
        <v>0</v>
      </c>
      <c r="Z1228" s="10"/>
    </row>
    <row r="1229" spans="1:26" ht="46.5" x14ac:dyDescent="0.35">
      <c r="A1229" s="32" t="s">
        <v>1208</v>
      </c>
      <c r="B1229" s="56" t="s">
        <v>1209</v>
      </c>
      <c r="C1229" s="53" t="s">
        <v>54</v>
      </c>
      <c r="D1229" s="65" t="s">
        <v>53</v>
      </c>
      <c r="E1229" s="65" t="s">
        <v>20</v>
      </c>
      <c r="F1229" s="60" t="s">
        <v>55</v>
      </c>
      <c r="G1229" s="70">
        <v>1</v>
      </c>
      <c r="H1229" s="34">
        <v>2009</v>
      </c>
      <c r="I1229" s="33">
        <v>2016</v>
      </c>
      <c r="J1229" s="65">
        <v>2031</v>
      </c>
      <c r="K1229" s="35">
        <v>30</v>
      </c>
      <c r="L1229" s="32">
        <v>0</v>
      </c>
      <c r="M1229" s="32">
        <v>0.90500000000000003</v>
      </c>
      <c r="N1229" s="32">
        <v>0</v>
      </c>
      <c r="O1229" s="32">
        <v>9.4999999999999973E-2</v>
      </c>
      <c r="P1229" s="36">
        <v>0.125</v>
      </c>
      <c r="Q1229" s="37">
        <v>0.11</v>
      </c>
      <c r="R1229" s="38">
        <v>549.93713000000002</v>
      </c>
      <c r="S1229" s="39">
        <v>0</v>
      </c>
      <c r="T1229" s="39">
        <v>549.93713000000002</v>
      </c>
      <c r="U1229" s="39">
        <v>60.493084299999992</v>
      </c>
      <c r="V1229" s="40">
        <v>489.4440457</v>
      </c>
      <c r="W1229" s="41">
        <f>IFERROR(Table1[[#This Row],[DC Capex (Inflated)]]/Table1[[#This Row],[Total capital cost Incl subsidies (Inflated)]],0)</f>
        <v>0.10999999999999999</v>
      </c>
      <c r="X1229" s="42">
        <f>IFERROR(Table1[[#This Row],[Rates Loan (Inflated)]]/Table1[[#This Row],[Total capital cost Incl subsidies (Inflated)]],0)</f>
        <v>0.89</v>
      </c>
      <c r="Y1229" s="43">
        <f>IFERROR(Table1[[#This Row],[Subsidies (Uninflated)]]/Table1[[#This Row],[Total capital cost Incl subsidies (Inflated)]],0)</f>
        <v>0</v>
      </c>
      <c r="Z1229" s="10"/>
    </row>
    <row r="1230" spans="1:26" ht="23.25" x14ac:dyDescent="0.35">
      <c r="A1230" s="32" t="s">
        <v>78</v>
      </c>
      <c r="B1230" s="56" t="s">
        <v>79</v>
      </c>
      <c r="C1230" s="53" t="s">
        <v>58</v>
      </c>
      <c r="D1230" s="65" t="s">
        <v>53</v>
      </c>
      <c r="E1230" s="65" t="s">
        <v>20</v>
      </c>
      <c r="F1230" s="60" t="s">
        <v>55</v>
      </c>
      <c r="G1230" s="70">
        <v>1</v>
      </c>
      <c r="H1230" s="34">
        <v>2008</v>
      </c>
      <c r="I1230" s="33">
        <v>2015</v>
      </c>
      <c r="J1230" s="65">
        <v>2031</v>
      </c>
      <c r="K1230" s="35">
        <v>10</v>
      </c>
      <c r="L1230" s="32">
        <v>0.29499999999999982</v>
      </c>
      <c r="M1230" s="32">
        <v>0.70500000000000007</v>
      </c>
      <c r="N1230" s="32">
        <v>0</v>
      </c>
      <c r="O1230" s="32">
        <v>0</v>
      </c>
      <c r="P1230" s="36">
        <v>0.125</v>
      </c>
      <c r="Q1230" s="37">
        <v>6.25E-2</v>
      </c>
      <c r="R1230" s="38">
        <v>2007.3408899999999</v>
      </c>
      <c r="S1230" s="39">
        <v>0</v>
      </c>
      <c r="T1230" s="39">
        <v>2007.3408899999999</v>
      </c>
      <c r="U1230" s="39">
        <v>125.458805625</v>
      </c>
      <c r="V1230" s="40">
        <v>1881.882084375</v>
      </c>
      <c r="W1230" s="41">
        <f>IFERROR(Table1[[#This Row],[DC Capex (Inflated)]]/Table1[[#This Row],[Total capital cost Incl subsidies (Inflated)]],0)</f>
        <v>6.25E-2</v>
      </c>
      <c r="X1230" s="42">
        <f>IFERROR(Table1[[#This Row],[Rates Loan (Inflated)]]/Table1[[#This Row],[Total capital cost Incl subsidies (Inflated)]],0)</f>
        <v>0.9375</v>
      </c>
      <c r="Y1230" s="43">
        <f>IFERROR(Table1[[#This Row],[Subsidies (Uninflated)]]/Table1[[#This Row],[Total capital cost Incl subsidies (Inflated)]],0)</f>
        <v>0</v>
      </c>
      <c r="Z1230" s="10"/>
    </row>
    <row r="1231" spans="1:26" ht="46.5" x14ac:dyDescent="0.35">
      <c r="A1231" s="32" t="s">
        <v>1210</v>
      </c>
      <c r="B1231" s="56" t="s">
        <v>1223</v>
      </c>
      <c r="C1231" s="53" t="s">
        <v>54</v>
      </c>
      <c r="D1231" s="65" t="s">
        <v>53</v>
      </c>
      <c r="E1231" s="65" t="s">
        <v>20</v>
      </c>
      <c r="F1231" s="60" t="s">
        <v>55</v>
      </c>
      <c r="G1231" s="70">
        <v>1</v>
      </c>
      <c r="H1231" s="34">
        <v>2009</v>
      </c>
      <c r="I1231" s="33">
        <v>2016</v>
      </c>
      <c r="J1231" s="65">
        <v>2031</v>
      </c>
      <c r="K1231" s="35">
        <v>30</v>
      </c>
      <c r="L1231" s="32">
        <v>0</v>
      </c>
      <c r="M1231" s="32">
        <v>0.90500000000000003</v>
      </c>
      <c r="N1231" s="32">
        <v>0</v>
      </c>
      <c r="O1231" s="32">
        <v>9.4999999999999973E-2</v>
      </c>
      <c r="P1231" s="36">
        <v>0.125</v>
      </c>
      <c r="Q1231" s="37">
        <v>0.11</v>
      </c>
      <c r="R1231" s="38">
        <v>1085.1414299999999</v>
      </c>
      <c r="S1231" s="39">
        <v>0</v>
      </c>
      <c r="T1231" s="39">
        <v>1085.1414299999999</v>
      </c>
      <c r="U1231" s="39">
        <v>119.36555729999999</v>
      </c>
      <c r="V1231" s="40">
        <v>965.77587269999981</v>
      </c>
      <c r="W1231" s="41">
        <f>IFERROR(Table1[[#This Row],[DC Capex (Inflated)]]/Table1[[#This Row],[Total capital cost Incl subsidies (Inflated)]],0)</f>
        <v>0.11</v>
      </c>
      <c r="X1231" s="42">
        <f>IFERROR(Table1[[#This Row],[Rates Loan (Inflated)]]/Table1[[#This Row],[Total capital cost Incl subsidies (Inflated)]],0)</f>
        <v>0.8899999999999999</v>
      </c>
      <c r="Y1231" s="43">
        <f>IFERROR(Table1[[#This Row],[Subsidies (Uninflated)]]/Table1[[#This Row],[Total capital cost Incl subsidies (Inflated)]],0)</f>
        <v>0</v>
      </c>
      <c r="Z1231" s="10"/>
    </row>
    <row r="1232" spans="1:26" ht="23.25" x14ac:dyDescent="0.35">
      <c r="A1232" s="32" t="s">
        <v>1215</v>
      </c>
      <c r="B1232" s="56" t="s">
        <v>1216</v>
      </c>
      <c r="C1232" s="53" t="s">
        <v>58</v>
      </c>
      <c r="D1232" s="65" t="s">
        <v>53</v>
      </c>
      <c r="E1232" s="65" t="s">
        <v>20</v>
      </c>
      <c r="F1232" s="60" t="s">
        <v>55</v>
      </c>
      <c r="G1232" s="70">
        <v>1</v>
      </c>
      <c r="H1232" s="34">
        <v>2008</v>
      </c>
      <c r="I1232" s="33">
        <v>2015</v>
      </c>
      <c r="J1232" s="65">
        <v>2031</v>
      </c>
      <c r="K1232" s="35">
        <v>30</v>
      </c>
      <c r="L1232" s="32">
        <v>0.75</v>
      </c>
      <c r="M1232" s="32">
        <v>0.1</v>
      </c>
      <c r="N1232" s="32">
        <v>0</v>
      </c>
      <c r="O1232" s="32">
        <v>0.15</v>
      </c>
      <c r="P1232" s="36">
        <v>0.875</v>
      </c>
      <c r="Q1232" s="37">
        <v>0.51249999999999996</v>
      </c>
      <c r="R1232" s="38">
        <v>712.30942000000005</v>
      </c>
      <c r="S1232" s="39">
        <v>0</v>
      </c>
      <c r="T1232" s="39">
        <v>712.30942000000005</v>
      </c>
      <c r="U1232" s="39">
        <v>365.05857775000004</v>
      </c>
      <c r="V1232" s="40">
        <v>347.25084225000001</v>
      </c>
      <c r="W1232" s="41">
        <f>IFERROR(Table1[[#This Row],[DC Capex (Inflated)]]/Table1[[#This Row],[Total capital cost Incl subsidies (Inflated)]],0)</f>
        <v>0.51250000000000007</v>
      </c>
      <c r="X1232" s="42">
        <f>IFERROR(Table1[[#This Row],[Rates Loan (Inflated)]]/Table1[[#This Row],[Total capital cost Incl subsidies (Inflated)]],0)</f>
        <v>0.48749999999999999</v>
      </c>
      <c r="Y1232" s="43">
        <f>IFERROR(Table1[[#This Row],[Subsidies (Uninflated)]]/Table1[[#This Row],[Total capital cost Incl subsidies (Inflated)]],0)</f>
        <v>0</v>
      </c>
      <c r="Z1232" s="10"/>
    </row>
    <row r="1233" spans="1:26" ht="46.5" x14ac:dyDescent="0.35">
      <c r="A1233" s="32" t="s">
        <v>80</v>
      </c>
      <c r="B1233" s="56" t="s">
        <v>81</v>
      </c>
      <c r="C1233" s="53" t="s">
        <v>62</v>
      </c>
      <c r="D1233" s="65" t="s">
        <v>53</v>
      </c>
      <c r="E1233" s="65" t="s">
        <v>20</v>
      </c>
      <c r="F1233" s="60" t="s">
        <v>55</v>
      </c>
      <c r="G1233" s="70">
        <v>1</v>
      </c>
      <c r="H1233" s="34">
        <v>2008</v>
      </c>
      <c r="I1233" s="33">
        <v>2015</v>
      </c>
      <c r="J1233" s="65">
        <v>2031</v>
      </c>
      <c r="K1233" s="35">
        <v>30</v>
      </c>
      <c r="L1233" s="32">
        <v>0.29499999999999987</v>
      </c>
      <c r="M1233" s="32">
        <v>0.70500000000000007</v>
      </c>
      <c r="N1233" s="32">
        <v>0</v>
      </c>
      <c r="O1233" s="32">
        <v>0</v>
      </c>
      <c r="P1233" s="36">
        <v>0.125</v>
      </c>
      <c r="Q1233" s="37">
        <v>6.25E-2</v>
      </c>
      <c r="R1233" s="38">
        <v>3485.2534099999998</v>
      </c>
      <c r="S1233" s="39">
        <v>0</v>
      </c>
      <c r="T1233" s="39">
        <v>3485.2534099999998</v>
      </c>
      <c r="U1233" s="39">
        <v>217.82833812499999</v>
      </c>
      <c r="V1233" s="40">
        <v>3267.425071875</v>
      </c>
      <c r="W1233" s="41">
        <f>IFERROR(Table1[[#This Row],[DC Capex (Inflated)]]/Table1[[#This Row],[Total capital cost Incl subsidies (Inflated)]],0)</f>
        <v>6.25E-2</v>
      </c>
      <c r="X1233" s="42">
        <f>IFERROR(Table1[[#This Row],[Rates Loan (Inflated)]]/Table1[[#This Row],[Total capital cost Incl subsidies (Inflated)]],0)</f>
        <v>0.9375</v>
      </c>
      <c r="Y1233" s="43">
        <f>IFERROR(Table1[[#This Row],[Subsidies (Uninflated)]]/Table1[[#This Row],[Total capital cost Incl subsidies (Inflated)]],0)</f>
        <v>0</v>
      </c>
      <c r="Z1233" s="10"/>
    </row>
    <row r="1234" spans="1:26" ht="23.25" x14ac:dyDescent="0.35">
      <c r="A1234" s="32" t="s">
        <v>74</v>
      </c>
      <c r="B1234" s="56" t="s">
        <v>75</v>
      </c>
      <c r="C1234" s="53" t="s">
        <v>58</v>
      </c>
      <c r="D1234" s="65" t="s">
        <v>53</v>
      </c>
      <c r="E1234" s="65" t="s">
        <v>20</v>
      </c>
      <c r="F1234" s="60" t="s">
        <v>55</v>
      </c>
      <c r="G1234" s="70">
        <v>1</v>
      </c>
      <c r="H1234" s="34">
        <v>2007</v>
      </c>
      <c r="I1234" s="33">
        <v>2014</v>
      </c>
      <c r="J1234" s="65">
        <v>2031</v>
      </c>
      <c r="K1234" s="35">
        <v>30</v>
      </c>
      <c r="L1234" s="32">
        <v>0</v>
      </c>
      <c r="M1234" s="32">
        <v>0.1</v>
      </c>
      <c r="N1234" s="32">
        <v>0</v>
      </c>
      <c r="O1234" s="32">
        <v>0.9</v>
      </c>
      <c r="P1234" s="36">
        <v>0.63</v>
      </c>
      <c r="Q1234" s="37">
        <v>0.76500000000000001</v>
      </c>
      <c r="R1234" s="38">
        <v>163.19999999999999</v>
      </c>
      <c r="S1234" s="39">
        <v>0</v>
      </c>
      <c r="T1234" s="39">
        <v>163.19999999999999</v>
      </c>
      <c r="U1234" s="39">
        <v>124.848</v>
      </c>
      <c r="V1234" s="40">
        <v>38.35199999999999</v>
      </c>
      <c r="W1234" s="41">
        <f>IFERROR(Table1[[#This Row],[DC Capex (Inflated)]]/Table1[[#This Row],[Total capital cost Incl subsidies (Inflated)]],0)</f>
        <v>0.76500000000000001</v>
      </c>
      <c r="X1234" s="42">
        <f>IFERROR(Table1[[#This Row],[Rates Loan (Inflated)]]/Table1[[#This Row],[Total capital cost Incl subsidies (Inflated)]],0)</f>
        <v>0.23499999999999996</v>
      </c>
      <c r="Y1234" s="43">
        <f>IFERROR(Table1[[#This Row],[Subsidies (Uninflated)]]/Table1[[#This Row],[Total capital cost Incl subsidies (Inflated)]],0)</f>
        <v>0</v>
      </c>
      <c r="Z1234" s="10"/>
    </row>
    <row r="1235" spans="1:26" ht="23.25" x14ac:dyDescent="0.35">
      <c r="A1235" s="32" t="s">
        <v>60</v>
      </c>
      <c r="B1235" s="56" t="s">
        <v>61</v>
      </c>
      <c r="C1235" s="53" t="s">
        <v>62</v>
      </c>
      <c r="D1235" s="65" t="s">
        <v>53</v>
      </c>
      <c r="E1235" s="65" t="s">
        <v>20</v>
      </c>
      <c r="F1235" s="60" t="s">
        <v>55</v>
      </c>
      <c r="G1235" s="70">
        <v>1</v>
      </c>
      <c r="H1235" s="34">
        <v>2006</v>
      </c>
      <c r="I1235" s="33">
        <v>2013</v>
      </c>
      <c r="J1235" s="65">
        <v>2031</v>
      </c>
      <c r="K1235" s="35">
        <v>30</v>
      </c>
      <c r="L1235" s="32">
        <v>9.499999999999989E-2</v>
      </c>
      <c r="M1235" s="32">
        <v>0.90500000000000003</v>
      </c>
      <c r="N1235" s="32">
        <v>0</v>
      </c>
      <c r="O1235" s="32">
        <v>0</v>
      </c>
      <c r="P1235" s="36">
        <v>0.125</v>
      </c>
      <c r="Q1235" s="37">
        <v>6.25E-2</v>
      </c>
      <c r="R1235" s="38">
        <v>1988.4267400000001</v>
      </c>
      <c r="S1235" s="39">
        <v>0</v>
      </c>
      <c r="T1235" s="39">
        <v>1988.4267400000001</v>
      </c>
      <c r="U1235" s="39">
        <v>124.27667125000001</v>
      </c>
      <c r="V1235" s="40">
        <v>1864.1500687500002</v>
      </c>
      <c r="W1235" s="41">
        <f>IFERROR(Table1[[#This Row],[DC Capex (Inflated)]]/Table1[[#This Row],[Total capital cost Incl subsidies (Inflated)]],0)</f>
        <v>6.25E-2</v>
      </c>
      <c r="X1235" s="42">
        <f>IFERROR(Table1[[#This Row],[Rates Loan (Inflated)]]/Table1[[#This Row],[Total capital cost Incl subsidies (Inflated)]],0)</f>
        <v>0.9375</v>
      </c>
      <c r="Y1235" s="43">
        <f>IFERROR(Table1[[#This Row],[Subsidies (Uninflated)]]/Table1[[#This Row],[Total capital cost Incl subsidies (Inflated)]],0)</f>
        <v>0</v>
      </c>
      <c r="Z1235" s="10"/>
    </row>
    <row r="1236" spans="1:26" ht="46.5" x14ac:dyDescent="0.35">
      <c r="A1236" s="32" t="s">
        <v>344</v>
      </c>
      <c r="B1236" s="56" t="s">
        <v>345</v>
      </c>
      <c r="C1236" s="53" t="s">
        <v>86</v>
      </c>
      <c r="D1236" s="65" t="s">
        <v>53</v>
      </c>
      <c r="E1236" s="65" t="s">
        <v>20</v>
      </c>
      <c r="F1236" s="60" t="s">
        <v>55</v>
      </c>
      <c r="G1236" s="70">
        <v>1</v>
      </c>
      <c r="H1236" s="34">
        <v>2006</v>
      </c>
      <c r="I1236" s="33">
        <v>2004</v>
      </c>
      <c r="J1236" s="65">
        <v>2031</v>
      </c>
      <c r="K1236" s="35">
        <v>30</v>
      </c>
      <c r="L1236" s="32">
        <v>0</v>
      </c>
      <c r="M1236" s="32">
        <v>0.90500000000000003</v>
      </c>
      <c r="N1236" s="32">
        <v>0.02</v>
      </c>
      <c r="O1236" s="32">
        <v>7.4999999999999956E-2</v>
      </c>
      <c r="P1236" s="36">
        <v>0.125</v>
      </c>
      <c r="Q1236" s="37">
        <v>0.1</v>
      </c>
      <c r="R1236" s="38">
        <v>411.32789000000002</v>
      </c>
      <c r="S1236" s="39">
        <v>0</v>
      </c>
      <c r="T1236" s="39">
        <v>411.32789000000002</v>
      </c>
      <c r="U1236" s="39">
        <v>41.132789000000002</v>
      </c>
      <c r="V1236" s="40">
        <v>370.19510100000002</v>
      </c>
      <c r="W1236" s="41">
        <f>IFERROR(Table1[[#This Row],[DC Capex (Inflated)]]/Table1[[#This Row],[Total capital cost Incl subsidies (Inflated)]],0)</f>
        <v>0.1</v>
      </c>
      <c r="X1236" s="42">
        <f>IFERROR(Table1[[#This Row],[Rates Loan (Inflated)]]/Table1[[#This Row],[Total capital cost Incl subsidies (Inflated)]],0)</f>
        <v>0.9</v>
      </c>
      <c r="Y1236" s="43">
        <f>IFERROR(Table1[[#This Row],[Subsidies (Uninflated)]]/Table1[[#This Row],[Total capital cost Incl subsidies (Inflated)]],0)</f>
        <v>0</v>
      </c>
      <c r="Z1236" s="10"/>
    </row>
    <row r="1237" spans="1:26" ht="23.25" x14ac:dyDescent="0.35">
      <c r="A1237" s="32" t="s">
        <v>350</v>
      </c>
      <c r="B1237" s="56" t="s">
        <v>351</v>
      </c>
      <c r="C1237" s="53" t="s">
        <v>62</v>
      </c>
      <c r="D1237" s="65" t="s">
        <v>53</v>
      </c>
      <c r="E1237" s="65" t="s">
        <v>20</v>
      </c>
      <c r="F1237" s="60" t="s">
        <v>55</v>
      </c>
      <c r="G1237" s="70">
        <v>1</v>
      </c>
      <c r="H1237" s="34">
        <v>2006</v>
      </c>
      <c r="I1237" s="33">
        <v>2007</v>
      </c>
      <c r="J1237" s="65">
        <v>2031</v>
      </c>
      <c r="K1237" s="35">
        <v>20</v>
      </c>
      <c r="L1237" s="32">
        <v>0</v>
      </c>
      <c r="M1237" s="32">
        <v>0.90500000000000003</v>
      </c>
      <c r="N1237" s="32">
        <v>0.02</v>
      </c>
      <c r="O1237" s="32">
        <v>7.4999999999999956E-2</v>
      </c>
      <c r="P1237" s="36">
        <v>0.125</v>
      </c>
      <c r="Q1237" s="37">
        <v>0.1</v>
      </c>
      <c r="R1237" s="38">
        <v>6.9</v>
      </c>
      <c r="S1237" s="39">
        <v>0</v>
      </c>
      <c r="T1237" s="39">
        <v>6.9</v>
      </c>
      <c r="U1237" s="39">
        <v>0.69000000000000006</v>
      </c>
      <c r="V1237" s="40">
        <v>6.21</v>
      </c>
      <c r="W1237" s="41">
        <f>IFERROR(Table1[[#This Row],[DC Capex (Inflated)]]/Table1[[#This Row],[Total capital cost Incl subsidies (Inflated)]],0)</f>
        <v>0.1</v>
      </c>
      <c r="X1237" s="42">
        <f>IFERROR(Table1[[#This Row],[Rates Loan (Inflated)]]/Table1[[#This Row],[Total capital cost Incl subsidies (Inflated)]],0)</f>
        <v>0.89999999999999991</v>
      </c>
      <c r="Y1237" s="43">
        <f>IFERROR(Table1[[#This Row],[Subsidies (Uninflated)]]/Table1[[#This Row],[Total capital cost Incl subsidies (Inflated)]],0)</f>
        <v>0</v>
      </c>
      <c r="Z1237" s="10"/>
    </row>
    <row r="1238" spans="1:26" ht="23.25" x14ac:dyDescent="0.35">
      <c r="A1238" s="32" t="s">
        <v>348</v>
      </c>
      <c r="B1238" s="56" t="s">
        <v>349</v>
      </c>
      <c r="C1238" s="53" t="s">
        <v>62</v>
      </c>
      <c r="D1238" s="65" t="s">
        <v>53</v>
      </c>
      <c r="E1238" s="65" t="s">
        <v>20</v>
      </c>
      <c r="F1238" s="60" t="s">
        <v>55</v>
      </c>
      <c r="G1238" s="70">
        <v>1</v>
      </c>
      <c r="H1238" s="34">
        <v>2006</v>
      </c>
      <c r="I1238" s="33">
        <v>2007</v>
      </c>
      <c r="J1238" s="65">
        <v>2031</v>
      </c>
      <c r="K1238" s="35">
        <v>30</v>
      </c>
      <c r="L1238" s="32">
        <v>0</v>
      </c>
      <c r="M1238" s="32">
        <v>0.90500000000000003</v>
      </c>
      <c r="N1238" s="32">
        <v>0.02</v>
      </c>
      <c r="O1238" s="32">
        <v>7.4999999999999956E-2</v>
      </c>
      <c r="P1238" s="36">
        <v>0.125</v>
      </c>
      <c r="Q1238" s="37">
        <v>0.1</v>
      </c>
      <c r="R1238" s="38">
        <v>27.1</v>
      </c>
      <c r="S1238" s="39">
        <v>0</v>
      </c>
      <c r="T1238" s="39">
        <v>27.1</v>
      </c>
      <c r="U1238" s="39">
        <v>2.7100000000000004</v>
      </c>
      <c r="V1238" s="40">
        <v>24.39</v>
      </c>
      <c r="W1238" s="41">
        <f>IFERROR(Table1[[#This Row],[DC Capex (Inflated)]]/Table1[[#This Row],[Total capital cost Incl subsidies (Inflated)]],0)</f>
        <v>0.1</v>
      </c>
      <c r="X1238" s="42">
        <f>IFERROR(Table1[[#This Row],[Rates Loan (Inflated)]]/Table1[[#This Row],[Total capital cost Incl subsidies (Inflated)]],0)</f>
        <v>0.9</v>
      </c>
      <c r="Y1238" s="43">
        <f>IFERROR(Table1[[#This Row],[Subsidies (Uninflated)]]/Table1[[#This Row],[Total capital cost Incl subsidies (Inflated)]],0)</f>
        <v>0</v>
      </c>
      <c r="Z1238" s="10"/>
    </row>
    <row r="1239" spans="1:26" ht="23.25" x14ac:dyDescent="0.35">
      <c r="A1239" s="32" t="s">
        <v>394</v>
      </c>
      <c r="B1239" s="56" t="s">
        <v>395</v>
      </c>
      <c r="C1239" s="53" t="s">
        <v>62</v>
      </c>
      <c r="D1239" s="65" t="s">
        <v>53</v>
      </c>
      <c r="E1239" s="65" t="s">
        <v>20</v>
      </c>
      <c r="F1239" s="60" t="s">
        <v>55</v>
      </c>
      <c r="G1239" s="70">
        <v>1</v>
      </c>
      <c r="H1239" s="34">
        <v>2006</v>
      </c>
      <c r="I1239" s="33">
        <v>2008</v>
      </c>
      <c r="J1239" s="65">
        <v>2031</v>
      </c>
      <c r="K1239" s="35">
        <v>30</v>
      </c>
      <c r="L1239" s="32">
        <v>7.4999999999999956E-2</v>
      </c>
      <c r="M1239" s="32">
        <v>0.90500000000000003</v>
      </c>
      <c r="N1239" s="32">
        <v>0.02</v>
      </c>
      <c r="O1239" s="32">
        <v>0</v>
      </c>
      <c r="P1239" s="36">
        <v>0.125</v>
      </c>
      <c r="Q1239" s="37">
        <v>6.25E-2</v>
      </c>
      <c r="R1239" s="38">
        <v>813.76421000000005</v>
      </c>
      <c r="S1239" s="39">
        <v>0</v>
      </c>
      <c r="T1239" s="39">
        <v>813.76421000000005</v>
      </c>
      <c r="U1239" s="39">
        <v>50.860263125000003</v>
      </c>
      <c r="V1239" s="40">
        <v>762.90394687499997</v>
      </c>
      <c r="W1239" s="41">
        <f>IFERROR(Table1[[#This Row],[DC Capex (Inflated)]]/Table1[[#This Row],[Total capital cost Incl subsidies (Inflated)]],0)</f>
        <v>6.25E-2</v>
      </c>
      <c r="X1239" s="42">
        <f>IFERROR(Table1[[#This Row],[Rates Loan (Inflated)]]/Table1[[#This Row],[Total capital cost Incl subsidies (Inflated)]],0)</f>
        <v>0.93749999999999989</v>
      </c>
      <c r="Y1239" s="43">
        <f>IFERROR(Table1[[#This Row],[Subsidies (Uninflated)]]/Table1[[#This Row],[Total capital cost Incl subsidies (Inflated)]],0)</f>
        <v>0</v>
      </c>
      <c r="Z1239" s="10"/>
    </row>
    <row r="1240" spans="1:26" ht="46.5" x14ac:dyDescent="0.35">
      <c r="A1240" s="32" t="s">
        <v>340</v>
      </c>
      <c r="B1240" s="56" t="s">
        <v>341</v>
      </c>
      <c r="C1240" s="53" t="s">
        <v>86</v>
      </c>
      <c r="D1240" s="65" t="s">
        <v>53</v>
      </c>
      <c r="E1240" s="65" t="s">
        <v>20</v>
      </c>
      <c r="F1240" s="60" t="s">
        <v>55</v>
      </c>
      <c r="G1240" s="70">
        <v>1</v>
      </c>
      <c r="H1240" s="34">
        <v>2006</v>
      </c>
      <c r="I1240" s="33">
        <v>2010</v>
      </c>
      <c r="J1240" s="65">
        <v>2031</v>
      </c>
      <c r="K1240" s="35">
        <v>30</v>
      </c>
      <c r="L1240" s="32">
        <v>0</v>
      </c>
      <c r="M1240" s="32">
        <v>0.1</v>
      </c>
      <c r="N1240" s="32">
        <v>0.02</v>
      </c>
      <c r="O1240" s="32">
        <v>0.88</v>
      </c>
      <c r="P1240" s="36">
        <v>0.875</v>
      </c>
      <c r="Q1240" s="37">
        <v>0.87749999999999995</v>
      </c>
      <c r="R1240" s="38">
        <v>306.79757000000001</v>
      </c>
      <c r="S1240" s="39">
        <v>0</v>
      </c>
      <c r="T1240" s="39">
        <v>306.79757000000001</v>
      </c>
      <c r="U1240" s="39">
        <v>269.21486767499994</v>
      </c>
      <c r="V1240" s="40">
        <v>37.582702325000035</v>
      </c>
      <c r="W1240" s="41">
        <f>IFERROR(Table1[[#This Row],[DC Capex (Inflated)]]/Table1[[#This Row],[Total capital cost Incl subsidies (Inflated)]],0)</f>
        <v>0.87749999999999972</v>
      </c>
      <c r="X1240" s="42">
        <f>IFERROR(Table1[[#This Row],[Rates Loan (Inflated)]]/Table1[[#This Row],[Total capital cost Incl subsidies (Inflated)]],0)</f>
        <v>0.12250000000000011</v>
      </c>
      <c r="Y1240" s="43">
        <f>IFERROR(Table1[[#This Row],[Subsidies (Uninflated)]]/Table1[[#This Row],[Total capital cost Incl subsidies (Inflated)]],0)</f>
        <v>0</v>
      </c>
      <c r="Z1240" s="10"/>
    </row>
    <row r="1241" spans="1:26" ht="46.5" x14ac:dyDescent="0.35">
      <c r="A1241" s="32" t="s">
        <v>1967</v>
      </c>
      <c r="B1241" s="56" t="s">
        <v>1968</v>
      </c>
      <c r="C1241" s="53" t="s">
        <v>1685</v>
      </c>
      <c r="D1241" s="65" t="s">
        <v>53</v>
      </c>
      <c r="E1241" s="65" t="s">
        <v>20</v>
      </c>
      <c r="F1241" s="60" t="s">
        <v>55</v>
      </c>
      <c r="G1241" s="70">
        <v>1</v>
      </c>
      <c r="H1241" s="34">
        <v>2014</v>
      </c>
      <c r="I1241" s="33">
        <v>2021</v>
      </c>
      <c r="J1241" s="65">
        <v>2031</v>
      </c>
      <c r="K1241" s="35">
        <v>30</v>
      </c>
      <c r="L1241" s="32">
        <v>0</v>
      </c>
      <c r="M1241" s="32">
        <v>0.1</v>
      </c>
      <c r="N1241" s="32">
        <v>0</v>
      </c>
      <c r="O1241" s="32">
        <v>0.9</v>
      </c>
      <c r="P1241" s="36">
        <v>0.38</v>
      </c>
      <c r="Q1241" s="37">
        <v>0.64</v>
      </c>
      <c r="R1241" s="38">
        <v>28.195599999999999</v>
      </c>
      <c r="S1241" s="39">
        <v>0</v>
      </c>
      <c r="T1241" s="39">
        <v>28.195599999999999</v>
      </c>
      <c r="U1241" s="39">
        <v>18.045183999999995</v>
      </c>
      <c r="V1241" s="40">
        <v>10.150416000000002</v>
      </c>
      <c r="W1241" s="41">
        <f>IFERROR(Table1[[#This Row],[DC Capex (Inflated)]]/Table1[[#This Row],[Total capital cost Incl subsidies (Inflated)]],0)</f>
        <v>0.6399999999999999</v>
      </c>
      <c r="X1241" s="42">
        <f>IFERROR(Table1[[#This Row],[Rates Loan (Inflated)]]/Table1[[#This Row],[Total capital cost Incl subsidies (Inflated)]],0)</f>
        <v>0.3600000000000001</v>
      </c>
      <c r="Y1241" s="43">
        <f>IFERROR(Table1[[#This Row],[Subsidies (Uninflated)]]/Table1[[#This Row],[Total capital cost Incl subsidies (Inflated)]],0)</f>
        <v>0</v>
      </c>
      <c r="Z1241" s="10"/>
    </row>
    <row r="1242" spans="1:26" ht="23.25" x14ac:dyDescent="0.35">
      <c r="A1242" s="32" t="s">
        <v>1969</v>
      </c>
      <c r="B1242" s="56" t="s">
        <v>1970</v>
      </c>
      <c r="C1242" s="53" t="s">
        <v>1685</v>
      </c>
      <c r="D1242" s="65" t="s">
        <v>53</v>
      </c>
      <c r="E1242" s="65" t="s">
        <v>20</v>
      </c>
      <c r="F1242" s="60" t="s">
        <v>55</v>
      </c>
      <c r="G1242" s="70">
        <v>1</v>
      </c>
      <c r="H1242" s="34">
        <v>2014</v>
      </c>
      <c r="I1242" s="33">
        <v>2021</v>
      </c>
      <c r="J1242" s="65">
        <v>2031</v>
      </c>
      <c r="K1242" s="35">
        <v>30</v>
      </c>
      <c r="L1242" s="32">
        <v>0</v>
      </c>
      <c r="M1242" s="32">
        <v>0.505</v>
      </c>
      <c r="N1242" s="32">
        <v>0</v>
      </c>
      <c r="O1242" s="32">
        <v>0.495</v>
      </c>
      <c r="P1242" s="36">
        <v>0.38</v>
      </c>
      <c r="Q1242" s="37">
        <v>0.4375</v>
      </c>
      <c r="R1242" s="38">
        <v>53.528509999999997</v>
      </c>
      <c r="S1242" s="39">
        <v>0</v>
      </c>
      <c r="T1242" s="39">
        <v>53.528509999999997</v>
      </c>
      <c r="U1242" s="39">
        <v>23.418723125</v>
      </c>
      <c r="V1242" s="40">
        <v>30.109786875000001</v>
      </c>
      <c r="W1242" s="41">
        <f>IFERROR(Table1[[#This Row],[DC Capex (Inflated)]]/Table1[[#This Row],[Total capital cost Incl subsidies (Inflated)]],0)</f>
        <v>0.4375</v>
      </c>
      <c r="X1242" s="42">
        <f>IFERROR(Table1[[#This Row],[Rates Loan (Inflated)]]/Table1[[#This Row],[Total capital cost Incl subsidies (Inflated)]],0)</f>
        <v>0.5625</v>
      </c>
      <c r="Y1242" s="43">
        <f>IFERROR(Table1[[#This Row],[Subsidies (Uninflated)]]/Table1[[#This Row],[Total capital cost Incl subsidies (Inflated)]],0)</f>
        <v>0</v>
      </c>
      <c r="Z1242" s="10"/>
    </row>
    <row r="1243" spans="1:26" ht="46.5" x14ac:dyDescent="0.35">
      <c r="A1243" s="32" t="s">
        <v>1682</v>
      </c>
      <c r="B1243" s="56" t="s">
        <v>1683</v>
      </c>
      <c r="C1243" s="53" t="s">
        <v>1684</v>
      </c>
      <c r="D1243" s="65" t="s">
        <v>53</v>
      </c>
      <c r="E1243" s="65" t="s">
        <v>20</v>
      </c>
      <c r="F1243" s="60" t="s">
        <v>55</v>
      </c>
      <c r="G1243" s="70">
        <v>1</v>
      </c>
      <c r="H1243" s="34">
        <v>2014</v>
      </c>
      <c r="I1243" s="33">
        <v>2021</v>
      </c>
      <c r="J1243" s="65">
        <v>2031</v>
      </c>
      <c r="K1243" s="35">
        <v>30</v>
      </c>
      <c r="L1243" s="32">
        <v>0.3</v>
      </c>
      <c r="M1243" s="32">
        <v>0.1</v>
      </c>
      <c r="N1243" s="32">
        <v>0.02</v>
      </c>
      <c r="O1243" s="32">
        <v>0.57999999999999996</v>
      </c>
      <c r="P1243" s="36">
        <v>0.63</v>
      </c>
      <c r="Q1243" s="37">
        <v>0.60499999999999998</v>
      </c>
      <c r="R1243" s="38">
        <v>8517.7132799999999</v>
      </c>
      <c r="S1243" s="39">
        <v>0</v>
      </c>
      <c r="T1243" s="39">
        <v>8517.7132799999999</v>
      </c>
      <c r="U1243" s="39">
        <v>5153.2165344000005</v>
      </c>
      <c r="V1243" s="40">
        <v>3364.4967455999999</v>
      </c>
      <c r="W1243" s="41">
        <f>IFERROR(Table1[[#This Row],[DC Capex (Inflated)]]/Table1[[#This Row],[Total capital cost Incl subsidies (Inflated)]],0)</f>
        <v>0.60500000000000009</v>
      </c>
      <c r="X1243" s="42">
        <f>IFERROR(Table1[[#This Row],[Rates Loan (Inflated)]]/Table1[[#This Row],[Total capital cost Incl subsidies (Inflated)]],0)</f>
        <v>0.39500000000000002</v>
      </c>
      <c r="Y1243" s="43">
        <f>IFERROR(Table1[[#This Row],[Subsidies (Uninflated)]]/Table1[[#This Row],[Total capital cost Incl subsidies (Inflated)]],0)</f>
        <v>0</v>
      </c>
      <c r="Z1243" s="10"/>
    </row>
    <row r="1244" spans="1:26" ht="23.25" x14ac:dyDescent="0.35">
      <c r="A1244" s="32" t="s">
        <v>2583</v>
      </c>
      <c r="B1244" s="56" t="s">
        <v>2584</v>
      </c>
      <c r="C1244" s="53"/>
      <c r="D1244" s="65" t="s">
        <v>53</v>
      </c>
      <c r="E1244" s="65" t="s">
        <v>20</v>
      </c>
      <c r="F1244" s="60" t="s">
        <v>55</v>
      </c>
      <c r="G1244" s="70">
        <v>1</v>
      </c>
      <c r="H1244" s="34">
        <v>2012</v>
      </c>
      <c r="I1244" s="33">
        <v>2019</v>
      </c>
      <c r="J1244" s="65">
        <v>2031</v>
      </c>
      <c r="K1244" s="35">
        <v>30</v>
      </c>
      <c r="L1244" s="32">
        <v>0</v>
      </c>
      <c r="M1244" s="32">
        <v>0.1</v>
      </c>
      <c r="N1244" s="32">
        <v>0</v>
      </c>
      <c r="O1244" s="32">
        <v>0.9</v>
      </c>
      <c r="P1244" s="36">
        <v>0.125</v>
      </c>
      <c r="Q1244" s="37">
        <v>0.51249999999999996</v>
      </c>
      <c r="R1244" s="38">
        <v>294.59810000000004</v>
      </c>
      <c r="S1244" s="39">
        <v>0</v>
      </c>
      <c r="T1244" s="39">
        <v>294.59810000000004</v>
      </c>
      <c r="U1244" s="39">
        <v>150.98152624999997</v>
      </c>
      <c r="V1244" s="40">
        <v>143.61657375000001</v>
      </c>
      <c r="W1244" s="41">
        <f>IFERROR(Table1[[#This Row],[DC Capex (Inflated)]]/Table1[[#This Row],[Total capital cost Incl subsidies (Inflated)]],0)</f>
        <v>0.51249999999999984</v>
      </c>
      <c r="X1244" s="42">
        <f>IFERROR(Table1[[#This Row],[Rates Loan (Inflated)]]/Table1[[#This Row],[Total capital cost Incl subsidies (Inflated)]],0)</f>
        <v>0.48749999999999999</v>
      </c>
      <c r="Y1244" s="43">
        <f>IFERROR(Table1[[#This Row],[Subsidies (Uninflated)]]/Table1[[#This Row],[Total capital cost Incl subsidies (Inflated)]],0)</f>
        <v>0</v>
      </c>
      <c r="Z1244" s="10"/>
    </row>
    <row r="1245" spans="1:26" ht="23.25" x14ac:dyDescent="0.35">
      <c r="A1245" s="32" t="s">
        <v>1686</v>
      </c>
      <c r="B1245" s="56" t="s">
        <v>1687</v>
      </c>
      <c r="C1245" s="53" t="s">
        <v>1685</v>
      </c>
      <c r="D1245" s="65" t="s">
        <v>53</v>
      </c>
      <c r="E1245" s="65" t="s">
        <v>20</v>
      </c>
      <c r="F1245" s="60" t="s">
        <v>55</v>
      </c>
      <c r="G1245" s="70">
        <v>1</v>
      </c>
      <c r="H1245" s="34">
        <v>2016</v>
      </c>
      <c r="I1245" s="33">
        <v>2023</v>
      </c>
      <c r="J1245" s="65">
        <v>2031</v>
      </c>
      <c r="K1245" s="35">
        <v>30</v>
      </c>
      <c r="L1245" s="32">
        <v>0</v>
      </c>
      <c r="M1245" s="32">
        <v>0.30499999999999999</v>
      </c>
      <c r="N1245" s="32">
        <v>0</v>
      </c>
      <c r="O1245" s="32">
        <v>0.69500000000000006</v>
      </c>
      <c r="P1245" s="36">
        <v>0.38</v>
      </c>
      <c r="Q1245" s="37">
        <v>0.53750000000000009</v>
      </c>
      <c r="R1245" s="38">
        <v>500</v>
      </c>
      <c r="S1245" s="39">
        <v>0</v>
      </c>
      <c r="T1245" s="39">
        <v>500</v>
      </c>
      <c r="U1245" s="39">
        <v>268.75000000000006</v>
      </c>
      <c r="V1245" s="40">
        <v>231.24999999999997</v>
      </c>
      <c r="W1245" s="41">
        <f>IFERROR(Table1[[#This Row],[DC Capex (Inflated)]]/Table1[[#This Row],[Total capital cost Incl subsidies (Inflated)]],0)</f>
        <v>0.53750000000000009</v>
      </c>
      <c r="X1245" s="42">
        <f>IFERROR(Table1[[#This Row],[Rates Loan (Inflated)]]/Table1[[#This Row],[Total capital cost Incl subsidies (Inflated)]],0)</f>
        <v>0.46249999999999997</v>
      </c>
      <c r="Y1245" s="43">
        <f>IFERROR(Table1[[#This Row],[Subsidies (Uninflated)]]/Table1[[#This Row],[Total capital cost Incl subsidies (Inflated)]],0)</f>
        <v>0</v>
      </c>
      <c r="Z1245" s="10"/>
    </row>
    <row r="1246" spans="1:26" ht="23.25" x14ac:dyDescent="0.35">
      <c r="A1246" s="32" t="s">
        <v>1688</v>
      </c>
      <c r="B1246" s="56" t="s">
        <v>1689</v>
      </c>
      <c r="C1246" s="53" t="s">
        <v>1690</v>
      </c>
      <c r="D1246" s="65" t="s">
        <v>53</v>
      </c>
      <c r="E1246" s="65" t="s">
        <v>20</v>
      </c>
      <c r="F1246" s="60" t="s">
        <v>55</v>
      </c>
      <c r="G1246" s="70">
        <v>1</v>
      </c>
      <c r="H1246" s="34">
        <v>2015</v>
      </c>
      <c r="I1246" s="33">
        <v>2022</v>
      </c>
      <c r="J1246" s="65">
        <v>2031</v>
      </c>
      <c r="K1246" s="35">
        <v>30</v>
      </c>
      <c r="L1246" s="32">
        <v>0</v>
      </c>
      <c r="M1246" s="32">
        <v>0.30499999999999999</v>
      </c>
      <c r="N1246" s="32">
        <v>0</v>
      </c>
      <c r="O1246" s="32">
        <v>0.69500000000000006</v>
      </c>
      <c r="P1246" s="36">
        <v>0.38</v>
      </c>
      <c r="Q1246" s="37">
        <v>0.53750000000000009</v>
      </c>
      <c r="R1246" s="38">
        <v>49.124499999999998</v>
      </c>
      <c r="S1246" s="39">
        <v>0</v>
      </c>
      <c r="T1246" s="39">
        <v>49.124499999999998</v>
      </c>
      <c r="U1246" s="39">
        <v>26.404418750000005</v>
      </c>
      <c r="V1246" s="40">
        <v>22.720081249999993</v>
      </c>
      <c r="W1246" s="41">
        <f>IFERROR(Table1[[#This Row],[DC Capex (Inflated)]]/Table1[[#This Row],[Total capital cost Incl subsidies (Inflated)]],0)</f>
        <v>0.53750000000000009</v>
      </c>
      <c r="X1246" s="42">
        <f>IFERROR(Table1[[#This Row],[Rates Loan (Inflated)]]/Table1[[#This Row],[Total capital cost Incl subsidies (Inflated)]],0)</f>
        <v>0.46249999999999986</v>
      </c>
      <c r="Y1246" s="43">
        <f>IFERROR(Table1[[#This Row],[Subsidies (Uninflated)]]/Table1[[#This Row],[Total capital cost Incl subsidies (Inflated)]],0)</f>
        <v>0</v>
      </c>
      <c r="Z1246" s="10"/>
    </row>
    <row r="1247" spans="1:26" ht="23.25" x14ac:dyDescent="0.35">
      <c r="A1247" s="32" t="s">
        <v>1728</v>
      </c>
      <c r="B1247" s="56" t="s">
        <v>2447</v>
      </c>
      <c r="C1247" s="53"/>
      <c r="D1247" s="65" t="s">
        <v>53</v>
      </c>
      <c r="E1247" s="65" t="s">
        <v>20</v>
      </c>
      <c r="F1247" s="60" t="s">
        <v>55</v>
      </c>
      <c r="G1247" s="70">
        <v>1</v>
      </c>
      <c r="H1247" s="34">
        <v>2012</v>
      </c>
      <c r="I1247" s="33">
        <v>2019</v>
      </c>
      <c r="J1247" s="65">
        <v>2031</v>
      </c>
      <c r="K1247" s="35">
        <v>21</v>
      </c>
      <c r="L1247" s="32">
        <v>0</v>
      </c>
      <c r="M1247" s="32">
        <v>0.1</v>
      </c>
      <c r="N1247" s="32">
        <v>0.01</v>
      </c>
      <c r="O1247" s="32">
        <v>0.89</v>
      </c>
      <c r="P1247" s="36">
        <v>0.88</v>
      </c>
      <c r="Q1247" s="37">
        <v>0.88500000000000001</v>
      </c>
      <c r="R1247" s="38">
        <v>24061.891530000004</v>
      </c>
      <c r="S1247" s="39">
        <v>0</v>
      </c>
      <c r="T1247" s="39">
        <v>24061.891530000004</v>
      </c>
      <c r="U1247" s="39">
        <v>21294.774004049996</v>
      </c>
      <c r="V1247" s="40">
        <v>2767.1175259500001</v>
      </c>
      <c r="W1247" s="41">
        <f>IFERROR(Table1[[#This Row],[DC Capex (Inflated)]]/Table1[[#This Row],[Total capital cost Incl subsidies (Inflated)]],0)</f>
        <v>0.88499999999999968</v>
      </c>
      <c r="X1247" s="42">
        <f>IFERROR(Table1[[#This Row],[Rates Loan (Inflated)]]/Table1[[#This Row],[Total capital cost Incl subsidies (Inflated)]],0)</f>
        <v>0.11499999999999998</v>
      </c>
      <c r="Y1247" s="43">
        <f>IFERROR(Table1[[#This Row],[Subsidies (Uninflated)]]/Table1[[#This Row],[Total capital cost Incl subsidies (Inflated)]],0)</f>
        <v>0</v>
      </c>
      <c r="Z1247" s="10"/>
    </row>
    <row r="1248" spans="1:26" ht="23.25" x14ac:dyDescent="0.35">
      <c r="A1248" s="32" t="s">
        <v>1992</v>
      </c>
      <c r="B1248" s="56" t="s">
        <v>1993</v>
      </c>
      <c r="C1248" s="53"/>
      <c r="D1248" s="65" t="s">
        <v>53</v>
      </c>
      <c r="E1248" s="65" t="s">
        <v>20</v>
      </c>
      <c r="F1248" s="60" t="s">
        <v>55</v>
      </c>
      <c r="G1248" s="70">
        <v>1</v>
      </c>
      <c r="H1248" s="34">
        <v>2014</v>
      </c>
      <c r="I1248" s="33">
        <v>2021</v>
      </c>
      <c r="J1248" s="65">
        <v>2034</v>
      </c>
      <c r="K1248" s="35">
        <v>30</v>
      </c>
      <c r="L1248" s="32">
        <v>0</v>
      </c>
      <c r="M1248" s="32">
        <v>0.1</v>
      </c>
      <c r="N1248" s="32">
        <v>0</v>
      </c>
      <c r="O1248" s="32">
        <v>0.9</v>
      </c>
      <c r="P1248" s="36">
        <v>0.63</v>
      </c>
      <c r="Q1248" s="37">
        <v>0.76500000000000001</v>
      </c>
      <c r="R1248" s="38">
        <v>1348.5953868194044</v>
      </c>
      <c r="S1248" s="39">
        <v>0</v>
      </c>
      <c r="T1248" s="39">
        <v>1348.5953868194044</v>
      </c>
      <c r="U1248" s="39">
        <v>1031.6754709168445</v>
      </c>
      <c r="V1248" s="40">
        <v>316.91991590256009</v>
      </c>
      <c r="W1248" s="41">
        <f>IFERROR(Table1[[#This Row],[DC Capex (Inflated)]]/Table1[[#This Row],[Total capital cost Incl subsidies (Inflated)]],0)</f>
        <v>0.76500000000000001</v>
      </c>
      <c r="X1248" s="42">
        <f>IFERROR(Table1[[#This Row],[Rates Loan (Inflated)]]/Table1[[#This Row],[Total capital cost Incl subsidies (Inflated)]],0)</f>
        <v>0.23500000000000004</v>
      </c>
      <c r="Y1248" s="43">
        <f>IFERROR(Table1[[#This Row],[Subsidies (Uninflated)]]/Table1[[#This Row],[Total capital cost Incl subsidies (Inflated)]],0)</f>
        <v>0</v>
      </c>
      <c r="Z1248" s="10"/>
    </row>
    <row r="1249" spans="1:26" ht="23.25" x14ac:dyDescent="0.35">
      <c r="A1249" s="32" t="s">
        <v>2015</v>
      </c>
      <c r="B1249" s="56" t="s">
        <v>2016</v>
      </c>
      <c r="C1249" s="53" t="s">
        <v>1729</v>
      </c>
      <c r="D1249" s="65" t="s">
        <v>53</v>
      </c>
      <c r="E1249" s="65" t="s">
        <v>20</v>
      </c>
      <c r="F1249" s="60" t="s">
        <v>55</v>
      </c>
      <c r="G1249" s="70">
        <v>1</v>
      </c>
      <c r="H1249" s="34">
        <v>2027</v>
      </c>
      <c r="I1249" s="33">
        <v>2034</v>
      </c>
      <c r="J1249" s="65">
        <v>2034</v>
      </c>
      <c r="K1249" s="35">
        <v>30</v>
      </c>
      <c r="L1249" s="32">
        <v>0</v>
      </c>
      <c r="M1249" s="32">
        <v>0.1</v>
      </c>
      <c r="N1249" s="32">
        <v>0.05</v>
      </c>
      <c r="O1249" s="32">
        <v>0.85</v>
      </c>
      <c r="P1249" s="36">
        <v>0.875</v>
      </c>
      <c r="Q1249" s="37">
        <v>0.86250000000000004</v>
      </c>
      <c r="R1249" s="38">
        <v>4389.3502276033332</v>
      </c>
      <c r="S1249" s="39">
        <v>0</v>
      </c>
      <c r="T1249" s="39">
        <v>4389.3502276033332</v>
      </c>
      <c r="U1249" s="39">
        <v>3785.8145713078752</v>
      </c>
      <c r="V1249" s="40">
        <v>603.53565629545801</v>
      </c>
      <c r="W1249" s="41">
        <f>IFERROR(Table1[[#This Row],[DC Capex (Inflated)]]/Table1[[#This Row],[Total capital cost Incl subsidies (Inflated)]],0)</f>
        <v>0.86250000000000004</v>
      </c>
      <c r="X1249" s="42">
        <f>IFERROR(Table1[[#This Row],[Rates Loan (Inflated)]]/Table1[[#This Row],[Total capital cost Incl subsidies (Inflated)]],0)</f>
        <v>0.13749999999999993</v>
      </c>
      <c r="Y1249" s="43">
        <f>IFERROR(Table1[[#This Row],[Subsidies (Uninflated)]]/Table1[[#This Row],[Total capital cost Incl subsidies (Inflated)]],0)</f>
        <v>0</v>
      </c>
      <c r="Z1249" s="10"/>
    </row>
    <row r="1250" spans="1:26" ht="46.5" x14ac:dyDescent="0.35">
      <c r="A1250" s="32" t="s">
        <v>2032</v>
      </c>
      <c r="B1250" s="56" t="s">
        <v>2033</v>
      </c>
      <c r="C1250" s="53" t="s">
        <v>1690</v>
      </c>
      <c r="D1250" s="65" t="s">
        <v>53</v>
      </c>
      <c r="E1250" s="65" t="s">
        <v>20</v>
      </c>
      <c r="F1250" s="60" t="s">
        <v>55</v>
      </c>
      <c r="G1250" s="70">
        <v>1</v>
      </c>
      <c r="H1250" s="34">
        <v>2021</v>
      </c>
      <c r="I1250" s="33">
        <v>2028</v>
      </c>
      <c r="J1250" s="65">
        <v>2034</v>
      </c>
      <c r="K1250" s="35">
        <v>30</v>
      </c>
      <c r="L1250" s="32">
        <v>0</v>
      </c>
      <c r="M1250" s="32">
        <v>0.1</v>
      </c>
      <c r="N1250" s="32">
        <v>0.02</v>
      </c>
      <c r="O1250" s="32">
        <v>0.88</v>
      </c>
      <c r="P1250" s="36">
        <v>0.875</v>
      </c>
      <c r="Q1250" s="37">
        <v>0.87749999999999995</v>
      </c>
      <c r="R1250" s="38">
        <v>107381.13368474421</v>
      </c>
      <c r="S1250" s="39">
        <v>0</v>
      </c>
      <c r="T1250" s="39">
        <v>107381.13368474421</v>
      </c>
      <c r="U1250" s="39">
        <v>94226.944808363041</v>
      </c>
      <c r="V1250" s="40">
        <v>13154.188876381173</v>
      </c>
      <c r="W1250" s="41">
        <f>IFERROR(Table1[[#This Row],[DC Capex (Inflated)]]/Table1[[#This Row],[Total capital cost Incl subsidies (Inflated)]],0)</f>
        <v>0.87749999999999995</v>
      </c>
      <c r="X1250" s="42">
        <f>IFERROR(Table1[[#This Row],[Rates Loan (Inflated)]]/Table1[[#This Row],[Total capital cost Incl subsidies (Inflated)]],0)</f>
        <v>0.12250000000000007</v>
      </c>
      <c r="Y1250" s="43">
        <f>IFERROR(Table1[[#This Row],[Subsidies (Uninflated)]]/Table1[[#This Row],[Total capital cost Incl subsidies (Inflated)]],0)</f>
        <v>0</v>
      </c>
      <c r="Z1250" s="10"/>
    </row>
    <row r="1251" spans="1:26" ht="23.25" x14ac:dyDescent="0.35">
      <c r="A1251" s="32" t="s">
        <v>2034</v>
      </c>
      <c r="B1251" s="56" t="s">
        <v>2035</v>
      </c>
      <c r="C1251" s="53" t="s">
        <v>1690</v>
      </c>
      <c r="D1251" s="65" t="s">
        <v>53</v>
      </c>
      <c r="E1251" s="65" t="s">
        <v>20</v>
      </c>
      <c r="F1251" s="60" t="s">
        <v>55</v>
      </c>
      <c r="G1251" s="70">
        <v>1</v>
      </c>
      <c r="H1251" s="34">
        <v>2026</v>
      </c>
      <c r="I1251" s="33">
        <v>2033</v>
      </c>
      <c r="J1251" s="65">
        <v>2034</v>
      </c>
      <c r="K1251" s="35">
        <v>30</v>
      </c>
      <c r="L1251" s="32">
        <v>0</v>
      </c>
      <c r="M1251" s="32">
        <v>0.1</v>
      </c>
      <c r="N1251" s="32">
        <v>0.05</v>
      </c>
      <c r="O1251" s="32">
        <v>0.85</v>
      </c>
      <c r="P1251" s="36">
        <v>0.63</v>
      </c>
      <c r="Q1251" s="37">
        <v>0.74</v>
      </c>
      <c r="R1251" s="38">
        <v>50968.534829196542</v>
      </c>
      <c r="S1251" s="39">
        <v>0</v>
      </c>
      <c r="T1251" s="39">
        <v>50968.534829196542</v>
      </c>
      <c r="U1251" s="39">
        <v>37716.715773605436</v>
      </c>
      <c r="V1251" s="40">
        <v>13251.819055591101</v>
      </c>
      <c r="W1251" s="41">
        <f>IFERROR(Table1[[#This Row],[DC Capex (Inflated)]]/Table1[[#This Row],[Total capital cost Incl subsidies (Inflated)]],0)</f>
        <v>0.73999999999999988</v>
      </c>
      <c r="X1251" s="42">
        <f>IFERROR(Table1[[#This Row],[Rates Loan (Inflated)]]/Table1[[#This Row],[Total capital cost Incl subsidies (Inflated)]],0)</f>
        <v>0.26</v>
      </c>
      <c r="Y1251" s="43">
        <f>IFERROR(Table1[[#This Row],[Subsidies (Uninflated)]]/Table1[[#This Row],[Total capital cost Incl subsidies (Inflated)]],0)</f>
        <v>0</v>
      </c>
      <c r="Z1251" s="10"/>
    </row>
    <row r="1252" spans="1:26" ht="23.25" x14ac:dyDescent="0.35">
      <c r="A1252" s="32" t="s">
        <v>2044</v>
      </c>
      <c r="B1252" s="56" t="s">
        <v>2045</v>
      </c>
      <c r="C1252" s="53" t="s">
        <v>1729</v>
      </c>
      <c r="D1252" s="65" t="s">
        <v>53</v>
      </c>
      <c r="E1252" s="65" t="s">
        <v>20</v>
      </c>
      <c r="F1252" s="60" t="s">
        <v>55</v>
      </c>
      <c r="G1252" s="70">
        <v>1</v>
      </c>
      <c r="H1252" s="34">
        <v>2025</v>
      </c>
      <c r="I1252" s="33">
        <v>2032</v>
      </c>
      <c r="J1252" s="65">
        <v>2034</v>
      </c>
      <c r="K1252" s="35">
        <v>30</v>
      </c>
      <c r="L1252" s="32">
        <v>0.7</v>
      </c>
      <c r="M1252" s="32">
        <v>0.70500000000000007</v>
      </c>
      <c r="N1252" s="32">
        <v>0.05</v>
      </c>
      <c r="O1252" s="32">
        <v>0</v>
      </c>
      <c r="P1252" s="36">
        <v>0.38</v>
      </c>
      <c r="Q1252" s="37">
        <v>0.19</v>
      </c>
      <c r="R1252" s="38">
        <v>33460.826118867553</v>
      </c>
      <c r="S1252" s="39">
        <v>0</v>
      </c>
      <c r="T1252" s="39">
        <v>33460.826118867553</v>
      </c>
      <c r="U1252" s="39">
        <v>6357.5569625848366</v>
      </c>
      <c r="V1252" s="40">
        <v>27103.269156282724</v>
      </c>
      <c r="W1252" s="41">
        <f>IFERROR(Table1[[#This Row],[DC Capex (Inflated)]]/Table1[[#This Row],[Total capital cost Incl subsidies (Inflated)]],0)</f>
        <v>0.19000000000000003</v>
      </c>
      <c r="X1252" s="42">
        <f>IFERROR(Table1[[#This Row],[Rates Loan (Inflated)]]/Table1[[#This Row],[Total capital cost Incl subsidies (Inflated)]],0)</f>
        <v>0.81000000000000016</v>
      </c>
      <c r="Y1252" s="43">
        <f>IFERROR(Table1[[#This Row],[Subsidies (Uninflated)]]/Table1[[#This Row],[Total capital cost Incl subsidies (Inflated)]],0)</f>
        <v>0</v>
      </c>
      <c r="Z1252" s="10"/>
    </row>
    <row r="1253" spans="1:26" ht="23.25" x14ac:dyDescent="0.35">
      <c r="A1253" s="32" t="s">
        <v>2458</v>
      </c>
      <c r="B1253" s="56" t="s">
        <v>2046</v>
      </c>
      <c r="C1253" s="53" t="s">
        <v>1684</v>
      </c>
      <c r="D1253" s="65" t="s">
        <v>53</v>
      </c>
      <c r="E1253" s="65" t="s">
        <v>20</v>
      </c>
      <c r="F1253" s="60" t="s">
        <v>55</v>
      </c>
      <c r="G1253" s="70">
        <v>1</v>
      </c>
      <c r="H1253" s="34">
        <v>2018</v>
      </c>
      <c r="I1253" s="33">
        <v>2025</v>
      </c>
      <c r="J1253" s="65">
        <v>2034</v>
      </c>
      <c r="K1253" s="35">
        <v>30</v>
      </c>
      <c r="L1253" s="32">
        <v>0</v>
      </c>
      <c r="M1253" s="32">
        <v>0.30499999999999999</v>
      </c>
      <c r="N1253" s="32">
        <v>0.05</v>
      </c>
      <c r="O1253" s="32">
        <v>0.64500000000000002</v>
      </c>
      <c r="P1253" s="36">
        <v>0.63</v>
      </c>
      <c r="Q1253" s="37">
        <v>0.63749999999999996</v>
      </c>
      <c r="R1253" s="38">
        <v>59320.125244800009</v>
      </c>
      <c r="S1253" s="39">
        <v>0</v>
      </c>
      <c r="T1253" s="39">
        <v>59320.125244800009</v>
      </c>
      <c r="U1253" s="39">
        <v>37816.579843560001</v>
      </c>
      <c r="V1253" s="40">
        <v>21503.545401240008</v>
      </c>
      <c r="W1253" s="41">
        <f>IFERROR(Table1[[#This Row],[DC Capex (Inflated)]]/Table1[[#This Row],[Total capital cost Incl subsidies (Inflated)]],0)</f>
        <v>0.63749999999999996</v>
      </c>
      <c r="X1253" s="42">
        <f>IFERROR(Table1[[#This Row],[Rates Loan (Inflated)]]/Table1[[#This Row],[Total capital cost Incl subsidies (Inflated)]],0)</f>
        <v>0.3625000000000001</v>
      </c>
      <c r="Y1253" s="43">
        <f>IFERROR(Table1[[#This Row],[Subsidies (Uninflated)]]/Table1[[#This Row],[Total capital cost Incl subsidies (Inflated)]],0)</f>
        <v>0</v>
      </c>
      <c r="Z1253" s="10"/>
    </row>
    <row r="1254" spans="1:26" ht="23.25" x14ac:dyDescent="0.35">
      <c r="A1254" s="32" t="s">
        <v>2077</v>
      </c>
      <c r="B1254" s="56" t="s">
        <v>1730</v>
      </c>
      <c r="C1254" s="53" t="s">
        <v>1729</v>
      </c>
      <c r="D1254" s="65" t="s">
        <v>53</v>
      </c>
      <c r="E1254" s="65" t="s">
        <v>20</v>
      </c>
      <c r="F1254" s="60" t="s">
        <v>55</v>
      </c>
      <c r="G1254" s="70">
        <v>1</v>
      </c>
      <c r="H1254" s="34">
        <v>2018</v>
      </c>
      <c r="I1254" s="33">
        <v>2025</v>
      </c>
      <c r="J1254" s="65">
        <v>2034</v>
      </c>
      <c r="K1254" s="35">
        <v>30</v>
      </c>
      <c r="L1254" s="32">
        <v>0</v>
      </c>
      <c r="M1254" s="32">
        <v>0.505</v>
      </c>
      <c r="N1254" s="32">
        <v>0.05</v>
      </c>
      <c r="O1254" s="32">
        <v>0.44500000000000001</v>
      </c>
      <c r="P1254" s="36">
        <v>0.38</v>
      </c>
      <c r="Q1254" s="37">
        <v>0.41249999999999998</v>
      </c>
      <c r="R1254" s="38">
        <v>37172.890905906963</v>
      </c>
      <c r="S1254" s="39">
        <v>0</v>
      </c>
      <c r="T1254" s="39">
        <v>37172.890905906963</v>
      </c>
      <c r="U1254" s="39">
        <v>15333.81749868662</v>
      </c>
      <c r="V1254" s="40">
        <v>21839.073407220341</v>
      </c>
      <c r="W1254" s="41">
        <f>IFERROR(Table1[[#This Row],[DC Capex (Inflated)]]/Table1[[#This Row],[Total capital cost Incl subsidies (Inflated)]],0)</f>
        <v>0.41249999999999992</v>
      </c>
      <c r="X1254" s="42">
        <f>IFERROR(Table1[[#This Row],[Rates Loan (Inflated)]]/Table1[[#This Row],[Total capital cost Incl subsidies (Inflated)]],0)</f>
        <v>0.58750000000000002</v>
      </c>
      <c r="Y1254" s="43">
        <f>IFERROR(Table1[[#This Row],[Subsidies (Uninflated)]]/Table1[[#This Row],[Total capital cost Incl subsidies (Inflated)]],0)</f>
        <v>0</v>
      </c>
      <c r="Z1254" s="10"/>
    </row>
    <row r="1255" spans="1:26" ht="23.25" x14ac:dyDescent="0.35">
      <c r="A1255" s="32" t="s">
        <v>2151</v>
      </c>
      <c r="B1255" s="56" t="s">
        <v>2152</v>
      </c>
      <c r="C1255" s="53" t="s">
        <v>1684</v>
      </c>
      <c r="D1255" s="65" t="s">
        <v>53</v>
      </c>
      <c r="E1255" s="65" t="s">
        <v>20</v>
      </c>
      <c r="F1255" s="60" t="s">
        <v>55</v>
      </c>
      <c r="G1255" s="70">
        <v>1</v>
      </c>
      <c r="H1255" s="34">
        <v>2019</v>
      </c>
      <c r="I1255" s="33">
        <v>2026</v>
      </c>
      <c r="J1255" s="65">
        <v>2034</v>
      </c>
      <c r="K1255" s="35">
        <v>30</v>
      </c>
      <c r="L1255" s="32">
        <v>0.3</v>
      </c>
      <c r="M1255" s="32">
        <v>0.30499999999999999</v>
      </c>
      <c r="N1255" s="32">
        <v>0.02</v>
      </c>
      <c r="O1255" s="32">
        <v>0.37500000000000006</v>
      </c>
      <c r="P1255" s="36">
        <v>0.63</v>
      </c>
      <c r="Q1255" s="37">
        <v>0.50250000000000006</v>
      </c>
      <c r="R1255" s="38">
        <v>6929.6129535359996</v>
      </c>
      <c r="S1255" s="39">
        <v>0</v>
      </c>
      <c r="T1255" s="39">
        <v>6929.6129535359996</v>
      </c>
      <c r="U1255" s="39">
        <v>3482.1305091518407</v>
      </c>
      <c r="V1255" s="40">
        <v>3447.4824443841599</v>
      </c>
      <c r="W1255" s="41">
        <f>IFERROR(Table1[[#This Row],[DC Capex (Inflated)]]/Table1[[#This Row],[Total capital cost Incl subsidies (Inflated)]],0)</f>
        <v>0.50250000000000017</v>
      </c>
      <c r="X1255" s="42">
        <f>IFERROR(Table1[[#This Row],[Rates Loan (Inflated)]]/Table1[[#This Row],[Total capital cost Incl subsidies (Inflated)]],0)</f>
        <v>0.4975</v>
      </c>
      <c r="Y1255" s="43">
        <f>IFERROR(Table1[[#This Row],[Subsidies (Uninflated)]]/Table1[[#This Row],[Total capital cost Incl subsidies (Inflated)]],0)</f>
        <v>0</v>
      </c>
      <c r="Z1255" s="10"/>
    </row>
    <row r="1256" spans="1:26" ht="23.25" x14ac:dyDescent="0.35">
      <c r="A1256" s="32" t="s">
        <v>2193</v>
      </c>
      <c r="B1256" s="56" t="s">
        <v>2194</v>
      </c>
      <c r="C1256" s="53" t="s">
        <v>1729</v>
      </c>
      <c r="D1256" s="65" t="s">
        <v>53</v>
      </c>
      <c r="E1256" s="65" t="s">
        <v>20</v>
      </c>
      <c r="F1256" s="60" t="s">
        <v>55</v>
      </c>
      <c r="G1256" s="70">
        <v>1</v>
      </c>
      <c r="H1256" s="34">
        <v>2018</v>
      </c>
      <c r="I1256" s="33">
        <v>2025</v>
      </c>
      <c r="J1256" s="65">
        <v>2034</v>
      </c>
      <c r="K1256" s="35">
        <v>30</v>
      </c>
      <c r="L1256" s="32">
        <v>0</v>
      </c>
      <c r="M1256" s="32">
        <v>0.70500000000000007</v>
      </c>
      <c r="N1256" s="32">
        <v>0.05</v>
      </c>
      <c r="O1256" s="32">
        <v>0.24499999999999994</v>
      </c>
      <c r="P1256" s="36">
        <v>0.38</v>
      </c>
      <c r="Q1256" s="37">
        <v>0.3125</v>
      </c>
      <c r="R1256" s="38">
        <v>3045</v>
      </c>
      <c r="S1256" s="39">
        <v>0</v>
      </c>
      <c r="T1256" s="39">
        <v>3045</v>
      </c>
      <c r="U1256" s="39">
        <v>951.5625</v>
      </c>
      <c r="V1256" s="40">
        <v>2093.4375</v>
      </c>
      <c r="W1256" s="41">
        <f>IFERROR(Table1[[#This Row],[DC Capex (Inflated)]]/Table1[[#This Row],[Total capital cost Incl subsidies (Inflated)]],0)</f>
        <v>0.3125</v>
      </c>
      <c r="X1256" s="42">
        <f>IFERROR(Table1[[#This Row],[Rates Loan (Inflated)]]/Table1[[#This Row],[Total capital cost Incl subsidies (Inflated)]],0)</f>
        <v>0.6875</v>
      </c>
      <c r="Y1256" s="43">
        <f>IFERROR(Table1[[#This Row],[Subsidies (Uninflated)]]/Table1[[#This Row],[Total capital cost Incl subsidies (Inflated)]],0)</f>
        <v>0</v>
      </c>
      <c r="Z1256" s="10"/>
    </row>
    <row r="1257" spans="1:26" ht="23.25" x14ac:dyDescent="0.35">
      <c r="A1257" s="32" t="s">
        <v>2240</v>
      </c>
      <c r="B1257" s="56" t="s">
        <v>2241</v>
      </c>
      <c r="C1257" s="53" t="s">
        <v>1729</v>
      </c>
      <c r="D1257" s="65" t="s">
        <v>53</v>
      </c>
      <c r="E1257" s="65" t="s">
        <v>20</v>
      </c>
      <c r="F1257" s="60" t="s">
        <v>55</v>
      </c>
      <c r="G1257" s="70">
        <v>1</v>
      </c>
      <c r="H1257" s="34">
        <v>2019</v>
      </c>
      <c r="I1257" s="33">
        <v>2026</v>
      </c>
      <c r="J1257" s="65">
        <v>2034</v>
      </c>
      <c r="K1257" s="35">
        <v>30</v>
      </c>
      <c r="L1257" s="32">
        <v>0</v>
      </c>
      <c r="M1257" s="32">
        <v>0.1</v>
      </c>
      <c r="N1257" s="32">
        <v>0</v>
      </c>
      <c r="O1257" s="32">
        <v>0.9</v>
      </c>
      <c r="P1257" s="36">
        <v>0.63</v>
      </c>
      <c r="Q1257" s="37">
        <v>0.76500000000000001</v>
      </c>
      <c r="R1257" s="38">
        <v>883.44356248703184</v>
      </c>
      <c r="S1257" s="39">
        <v>0</v>
      </c>
      <c r="T1257" s="39">
        <v>883.44356248703184</v>
      </c>
      <c r="U1257" s="39">
        <v>675.83432530257949</v>
      </c>
      <c r="V1257" s="40">
        <v>207.60923718445252</v>
      </c>
      <c r="W1257" s="41">
        <f>IFERROR(Table1[[#This Row],[DC Capex (Inflated)]]/Table1[[#This Row],[Total capital cost Incl subsidies (Inflated)]],0)</f>
        <v>0.76500000000000012</v>
      </c>
      <c r="X1257" s="42">
        <f>IFERROR(Table1[[#This Row],[Rates Loan (Inflated)]]/Table1[[#This Row],[Total capital cost Incl subsidies (Inflated)]],0)</f>
        <v>0.23500000000000004</v>
      </c>
      <c r="Y1257" s="43">
        <f>IFERROR(Table1[[#This Row],[Subsidies (Uninflated)]]/Table1[[#This Row],[Total capital cost Incl subsidies (Inflated)]],0)</f>
        <v>0</v>
      </c>
      <c r="Z1257" s="10"/>
    </row>
    <row r="1258" spans="1:26" ht="23.25" x14ac:dyDescent="0.35">
      <c r="A1258" s="32" t="s">
        <v>1731</v>
      </c>
      <c r="B1258" s="56" t="s">
        <v>2354</v>
      </c>
      <c r="C1258" s="53"/>
      <c r="D1258" s="65" t="s">
        <v>53</v>
      </c>
      <c r="E1258" s="65" t="s">
        <v>20</v>
      </c>
      <c r="F1258" s="60" t="s">
        <v>55</v>
      </c>
      <c r="G1258" s="70">
        <v>1</v>
      </c>
      <c r="H1258" s="34">
        <v>2012</v>
      </c>
      <c r="I1258" s="33">
        <v>2019</v>
      </c>
      <c r="J1258" s="65">
        <v>2031</v>
      </c>
      <c r="K1258" s="35">
        <v>20</v>
      </c>
      <c r="L1258" s="32">
        <v>0</v>
      </c>
      <c r="M1258" s="32">
        <v>0.1</v>
      </c>
      <c r="N1258" s="32">
        <v>0</v>
      </c>
      <c r="O1258" s="32">
        <v>0.9</v>
      </c>
      <c r="P1258" s="36">
        <v>0.88</v>
      </c>
      <c r="Q1258" s="37">
        <v>0.89</v>
      </c>
      <c r="R1258" s="38">
        <v>158.81218999999999</v>
      </c>
      <c r="S1258" s="39">
        <v>0</v>
      </c>
      <c r="T1258" s="39">
        <v>158.81218999999999</v>
      </c>
      <c r="U1258" s="39">
        <v>141.3428491</v>
      </c>
      <c r="V1258" s="40">
        <v>17.469340899999995</v>
      </c>
      <c r="W1258" s="41">
        <f>IFERROR(Table1[[#This Row],[DC Capex (Inflated)]]/Table1[[#This Row],[Total capital cost Incl subsidies (Inflated)]],0)</f>
        <v>0.89</v>
      </c>
      <c r="X1258" s="42">
        <f>IFERROR(Table1[[#This Row],[Rates Loan (Inflated)]]/Table1[[#This Row],[Total capital cost Incl subsidies (Inflated)]],0)</f>
        <v>0.10999999999999997</v>
      </c>
      <c r="Y1258" s="43">
        <f>IFERROR(Table1[[#This Row],[Subsidies (Uninflated)]]/Table1[[#This Row],[Total capital cost Incl subsidies (Inflated)]],0)</f>
        <v>0</v>
      </c>
      <c r="Z1258" s="10"/>
    </row>
    <row r="1259" spans="1:26" ht="23.25" x14ac:dyDescent="0.35">
      <c r="A1259" s="32" t="s">
        <v>1887</v>
      </c>
      <c r="B1259" s="56" t="s">
        <v>2561</v>
      </c>
      <c r="C1259" s="53"/>
      <c r="D1259" s="65" t="s">
        <v>53</v>
      </c>
      <c r="E1259" s="65" t="s">
        <v>20</v>
      </c>
      <c r="F1259" s="60" t="s">
        <v>55</v>
      </c>
      <c r="G1259" s="70">
        <v>1</v>
      </c>
      <c r="H1259" s="34">
        <v>2012</v>
      </c>
      <c r="I1259" s="33">
        <v>2019</v>
      </c>
      <c r="J1259" s="65">
        <v>2031</v>
      </c>
      <c r="K1259" s="35">
        <v>15</v>
      </c>
      <c r="L1259" s="32">
        <v>0</v>
      </c>
      <c r="M1259" s="32">
        <v>0.1</v>
      </c>
      <c r="N1259" s="32">
        <v>0</v>
      </c>
      <c r="O1259" s="32">
        <v>0.9</v>
      </c>
      <c r="P1259" s="36">
        <v>0.88</v>
      </c>
      <c r="Q1259" s="37">
        <v>0.89</v>
      </c>
      <c r="R1259" s="38">
        <v>9207.2782599999991</v>
      </c>
      <c r="S1259" s="39">
        <v>0</v>
      </c>
      <c r="T1259" s="39">
        <v>9207.2782599999991</v>
      </c>
      <c r="U1259" s="39">
        <v>8194.4776514000005</v>
      </c>
      <c r="V1259" s="40">
        <v>1012.8006085999998</v>
      </c>
      <c r="W1259" s="41">
        <f>IFERROR(Table1[[#This Row],[DC Capex (Inflated)]]/Table1[[#This Row],[Total capital cost Incl subsidies (Inflated)]],0)</f>
        <v>0.89000000000000012</v>
      </c>
      <c r="X1259" s="42">
        <f>IFERROR(Table1[[#This Row],[Rates Loan (Inflated)]]/Table1[[#This Row],[Total capital cost Incl subsidies (Inflated)]],0)</f>
        <v>0.10999999999999999</v>
      </c>
      <c r="Y1259" s="43">
        <f>IFERROR(Table1[[#This Row],[Subsidies (Uninflated)]]/Table1[[#This Row],[Total capital cost Incl subsidies (Inflated)]],0)</f>
        <v>0</v>
      </c>
      <c r="Z1259" s="10"/>
    </row>
    <row r="1260" spans="1:26" ht="23.25" x14ac:dyDescent="0.35">
      <c r="A1260" s="32" t="s">
        <v>1888</v>
      </c>
      <c r="B1260" s="56" t="s">
        <v>2562</v>
      </c>
      <c r="C1260" s="53"/>
      <c r="D1260" s="65" t="s">
        <v>53</v>
      </c>
      <c r="E1260" s="65" t="s">
        <v>20</v>
      </c>
      <c r="F1260" s="60" t="s">
        <v>55</v>
      </c>
      <c r="G1260" s="70">
        <v>1</v>
      </c>
      <c r="H1260" s="34">
        <v>2013</v>
      </c>
      <c r="I1260" s="33">
        <v>2020</v>
      </c>
      <c r="J1260" s="65">
        <v>2031</v>
      </c>
      <c r="K1260" s="35">
        <v>15</v>
      </c>
      <c r="L1260" s="32">
        <v>0</v>
      </c>
      <c r="M1260" s="32">
        <v>0.1</v>
      </c>
      <c r="N1260" s="32">
        <v>0</v>
      </c>
      <c r="O1260" s="32">
        <v>0.9</v>
      </c>
      <c r="P1260" s="36">
        <v>0.88</v>
      </c>
      <c r="Q1260" s="37">
        <v>0.89</v>
      </c>
      <c r="R1260" s="38">
        <v>7178.6833399999996</v>
      </c>
      <c r="S1260" s="39">
        <v>0</v>
      </c>
      <c r="T1260" s="39">
        <v>7178.6833399999996</v>
      </c>
      <c r="U1260" s="39">
        <v>6389.0281725999994</v>
      </c>
      <c r="V1260" s="40">
        <v>789.65516740000021</v>
      </c>
      <c r="W1260" s="41">
        <f>IFERROR(Table1[[#This Row],[DC Capex (Inflated)]]/Table1[[#This Row],[Total capital cost Incl subsidies (Inflated)]],0)</f>
        <v>0.89</v>
      </c>
      <c r="X1260" s="42">
        <f>IFERROR(Table1[[#This Row],[Rates Loan (Inflated)]]/Table1[[#This Row],[Total capital cost Incl subsidies (Inflated)]],0)</f>
        <v>0.11000000000000004</v>
      </c>
      <c r="Y1260" s="43">
        <f>IFERROR(Table1[[#This Row],[Subsidies (Uninflated)]]/Table1[[#This Row],[Total capital cost Incl subsidies (Inflated)]],0)</f>
        <v>0</v>
      </c>
      <c r="Z1260" s="10"/>
    </row>
    <row r="1261" spans="1:26" ht="23.25" x14ac:dyDescent="0.35">
      <c r="A1261" s="32" t="s">
        <v>1880</v>
      </c>
      <c r="B1261" s="56" t="s">
        <v>2567</v>
      </c>
      <c r="C1261" s="53"/>
      <c r="D1261" s="65" t="s">
        <v>53</v>
      </c>
      <c r="E1261" s="65" t="s">
        <v>20</v>
      </c>
      <c r="F1261" s="60" t="s">
        <v>55</v>
      </c>
      <c r="G1261" s="70">
        <v>1</v>
      </c>
      <c r="H1261" s="34">
        <v>2013</v>
      </c>
      <c r="I1261" s="33">
        <v>2020</v>
      </c>
      <c r="J1261" s="65">
        <v>2031</v>
      </c>
      <c r="K1261" s="35">
        <v>29</v>
      </c>
      <c r="L1261" s="32">
        <v>0</v>
      </c>
      <c r="M1261" s="32">
        <v>0.505</v>
      </c>
      <c r="N1261" s="32">
        <v>0</v>
      </c>
      <c r="O1261" s="32">
        <v>0.495</v>
      </c>
      <c r="P1261" s="36">
        <v>0.125</v>
      </c>
      <c r="Q1261" s="37">
        <v>0.31</v>
      </c>
      <c r="R1261" s="38">
        <v>766.57657999999992</v>
      </c>
      <c r="S1261" s="39">
        <v>0</v>
      </c>
      <c r="T1261" s="39">
        <v>766.57657999999992</v>
      </c>
      <c r="U1261" s="39">
        <v>237.63873979999997</v>
      </c>
      <c r="V1261" s="40">
        <v>528.93784019999998</v>
      </c>
      <c r="W1261" s="41">
        <f>IFERROR(Table1[[#This Row],[DC Capex (Inflated)]]/Table1[[#This Row],[Total capital cost Incl subsidies (Inflated)]],0)</f>
        <v>0.31</v>
      </c>
      <c r="X1261" s="42">
        <f>IFERROR(Table1[[#This Row],[Rates Loan (Inflated)]]/Table1[[#This Row],[Total capital cost Incl subsidies (Inflated)]],0)</f>
        <v>0.69000000000000006</v>
      </c>
      <c r="Y1261" s="43">
        <f>IFERROR(Table1[[#This Row],[Subsidies (Uninflated)]]/Table1[[#This Row],[Total capital cost Incl subsidies (Inflated)]],0)</f>
        <v>0</v>
      </c>
      <c r="Z1261" s="10"/>
    </row>
    <row r="1262" spans="1:26" ht="23.25" x14ac:dyDescent="0.35">
      <c r="A1262" s="32" t="s">
        <v>97</v>
      </c>
      <c r="B1262" s="56" t="s">
        <v>98</v>
      </c>
      <c r="C1262" s="53" t="s">
        <v>58</v>
      </c>
      <c r="D1262" s="65" t="s">
        <v>53</v>
      </c>
      <c r="E1262" s="65" t="s">
        <v>20</v>
      </c>
      <c r="F1262" s="60" t="s">
        <v>96</v>
      </c>
      <c r="G1262" s="70">
        <v>1</v>
      </c>
      <c r="H1262" s="34">
        <v>2006</v>
      </c>
      <c r="I1262" s="33">
        <v>2008</v>
      </c>
      <c r="J1262" s="65">
        <v>2031</v>
      </c>
      <c r="K1262" s="35">
        <v>30</v>
      </c>
      <c r="L1262" s="32">
        <v>0.75</v>
      </c>
      <c r="M1262" s="32">
        <v>0.1</v>
      </c>
      <c r="N1262" s="32">
        <v>0</v>
      </c>
      <c r="O1262" s="32">
        <v>0.15</v>
      </c>
      <c r="P1262" s="36">
        <v>0.875</v>
      </c>
      <c r="Q1262" s="37">
        <v>0.51249999999999996</v>
      </c>
      <c r="R1262" s="38">
        <v>43.608789999999999</v>
      </c>
      <c r="S1262" s="39">
        <v>0</v>
      </c>
      <c r="T1262" s="39">
        <v>43.608789999999999</v>
      </c>
      <c r="U1262" s="39">
        <v>22.349504874999997</v>
      </c>
      <c r="V1262" s="40">
        <v>21.259285125000002</v>
      </c>
      <c r="W1262" s="41">
        <f>IFERROR(Table1[[#This Row],[DC Capex (Inflated)]]/Table1[[#This Row],[Total capital cost Incl subsidies (Inflated)]],0)</f>
        <v>0.51249999999999996</v>
      </c>
      <c r="X1262" s="42">
        <f>IFERROR(Table1[[#This Row],[Rates Loan (Inflated)]]/Table1[[#This Row],[Total capital cost Incl subsidies (Inflated)]],0)</f>
        <v>0.48750000000000004</v>
      </c>
      <c r="Y1262" s="43">
        <f>IFERROR(Table1[[#This Row],[Subsidies (Uninflated)]]/Table1[[#This Row],[Total capital cost Incl subsidies (Inflated)]],0)</f>
        <v>0</v>
      </c>
      <c r="Z1262" s="10"/>
    </row>
    <row r="1263" spans="1:26" ht="23.25" x14ac:dyDescent="0.35">
      <c r="A1263" s="32" t="s">
        <v>101</v>
      </c>
      <c r="B1263" s="56" t="s">
        <v>102</v>
      </c>
      <c r="C1263" s="53" t="s">
        <v>58</v>
      </c>
      <c r="D1263" s="65" t="s">
        <v>53</v>
      </c>
      <c r="E1263" s="65" t="s">
        <v>20</v>
      </c>
      <c r="F1263" s="60" t="s">
        <v>96</v>
      </c>
      <c r="G1263" s="70">
        <v>1</v>
      </c>
      <c r="H1263" s="34">
        <v>2006</v>
      </c>
      <c r="I1263" s="33">
        <v>2010</v>
      </c>
      <c r="J1263" s="65">
        <v>2031</v>
      </c>
      <c r="K1263" s="35">
        <v>30</v>
      </c>
      <c r="L1263" s="32">
        <v>0.75</v>
      </c>
      <c r="M1263" s="32">
        <v>0.1</v>
      </c>
      <c r="N1263" s="32">
        <v>0</v>
      </c>
      <c r="O1263" s="32">
        <v>0.15</v>
      </c>
      <c r="P1263" s="36">
        <v>0.875</v>
      </c>
      <c r="Q1263" s="37">
        <v>0.51249999999999996</v>
      </c>
      <c r="R1263" s="38">
        <v>7.3292000000000002</v>
      </c>
      <c r="S1263" s="39">
        <v>0</v>
      </c>
      <c r="T1263" s="39">
        <v>7.3292000000000002</v>
      </c>
      <c r="U1263" s="39">
        <v>3.7562149999999996</v>
      </c>
      <c r="V1263" s="40">
        <v>3.5729850000000005</v>
      </c>
      <c r="W1263" s="41">
        <f>IFERROR(Table1[[#This Row],[DC Capex (Inflated)]]/Table1[[#This Row],[Total capital cost Incl subsidies (Inflated)]],0)</f>
        <v>0.51249999999999996</v>
      </c>
      <c r="X1263" s="42">
        <f>IFERROR(Table1[[#This Row],[Rates Loan (Inflated)]]/Table1[[#This Row],[Total capital cost Incl subsidies (Inflated)]],0)</f>
        <v>0.48750000000000004</v>
      </c>
      <c r="Y1263" s="43">
        <f>IFERROR(Table1[[#This Row],[Subsidies (Uninflated)]]/Table1[[#This Row],[Total capital cost Incl subsidies (Inflated)]],0)</f>
        <v>0</v>
      </c>
      <c r="Z1263" s="10"/>
    </row>
    <row r="1264" spans="1:26" ht="23.25" x14ac:dyDescent="0.35">
      <c r="A1264" s="32" t="s">
        <v>99</v>
      </c>
      <c r="B1264" s="56" t="s">
        <v>100</v>
      </c>
      <c r="C1264" s="53" t="s">
        <v>58</v>
      </c>
      <c r="D1264" s="65" t="s">
        <v>53</v>
      </c>
      <c r="E1264" s="65" t="s">
        <v>20</v>
      </c>
      <c r="F1264" s="60" t="s">
        <v>96</v>
      </c>
      <c r="G1264" s="70">
        <v>1</v>
      </c>
      <c r="H1264" s="34">
        <v>2006</v>
      </c>
      <c r="I1264" s="33">
        <v>2010</v>
      </c>
      <c r="J1264" s="65">
        <v>2031</v>
      </c>
      <c r="K1264" s="35">
        <v>30</v>
      </c>
      <c r="L1264" s="32">
        <v>0.75</v>
      </c>
      <c r="M1264" s="32">
        <v>0.1</v>
      </c>
      <c r="N1264" s="32">
        <v>0</v>
      </c>
      <c r="O1264" s="32">
        <v>0.15</v>
      </c>
      <c r="P1264" s="36">
        <v>0.875</v>
      </c>
      <c r="Q1264" s="37">
        <v>0.51249999999999996</v>
      </c>
      <c r="R1264" s="38">
        <v>17.8461</v>
      </c>
      <c r="S1264" s="39">
        <v>0</v>
      </c>
      <c r="T1264" s="39">
        <v>17.8461</v>
      </c>
      <c r="U1264" s="39">
        <v>9.14612625</v>
      </c>
      <c r="V1264" s="40">
        <v>8.6999737500000016</v>
      </c>
      <c r="W1264" s="41">
        <f>IFERROR(Table1[[#This Row],[DC Capex (Inflated)]]/Table1[[#This Row],[Total capital cost Incl subsidies (Inflated)]],0)</f>
        <v>0.51249999999999996</v>
      </c>
      <c r="X1264" s="42">
        <f>IFERROR(Table1[[#This Row],[Rates Loan (Inflated)]]/Table1[[#This Row],[Total capital cost Incl subsidies (Inflated)]],0)</f>
        <v>0.4875000000000001</v>
      </c>
      <c r="Y1264" s="43">
        <f>IFERROR(Table1[[#This Row],[Subsidies (Uninflated)]]/Table1[[#This Row],[Total capital cost Incl subsidies (Inflated)]],0)</f>
        <v>0</v>
      </c>
      <c r="Z1264" s="10"/>
    </row>
    <row r="1265" spans="1:26" ht="23.25" x14ac:dyDescent="0.35">
      <c r="A1265" s="32" t="s">
        <v>103</v>
      </c>
      <c r="B1265" s="56" t="s">
        <v>104</v>
      </c>
      <c r="C1265" s="53" t="s">
        <v>58</v>
      </c>
      <c r="D1265" s="65" t="s">
        <v>53</v>
      </c>
      <c r="E1265" s="65" t="s">
        <v>20</v>
      </c>
      <c r="F1265" s="60" t="s">
        <v>96</v>
      </c>
      <c r="G1265" s="70">
        <v>1</v>
      </c>
      <c r="H1265" s="34">
        <v>2006</v>
      </c>
      <c r="I1265" s="33">
        <v>2010</v>
      </c>
      <c r="J1265" s="65">
        <v>2031</v>
      </c>
      <c r="K1265" s="35">
        <v>30</v>
      </c>
      <c r="L1265" s="32">
        <v>0.75</v>
      </c>
      <c r="M1265" s="32">
        <v>0.1</v>
      </c>
      <c r="N1265" s="32">
        <v>0</v>
      </c>
      <c r="O1265" s="32">
        <v>0.15</v>
      </c>
      <c r="P1265" s="36">
        <v>0.875</v>
      </c>
      <c r="Q1265" s="37">
        <v>0.51249999999999996</v>
      </c>
      <c r="R1265" s="38">
        <v>28.51343</v>
      </c>
      <c r="S1265" s="39">
        <v>0</v>
      </c>
      <c r="T1265" s="39">
        <v>28.51343</v>
      </c>
      <c r="U1265" s="39">
        <v>14.613132875</v>
      </c>
      <c r="V1265" s="40">
        <v>13.900297125000002</v>
      </c>
      <c r="W1265" s="41">
        <f>IFERROR(Table1[[#This Row],[DC Capex (Inflated)]]/Table1[[#This Row],[Total capital cost Incl subsidies (Inflated)]],0)</f>
        <v>0.51249999999999996</v>
      </c>
      <c r="X1265" s="42">
        <f>IFERROR(Table1[[#This Row],[Rates Loan (Inflated)]]/Table1[[#This Row],[Total capital cost Incl subsidies (Inflated)]],0)</f>
        <v>0.48750000000000004</v>
      </c>
      <c r="Y1265" s="43">
        <f>IFERROR(Table1[[#This Row],[Subsidies (Uninflated)]]/Table1[[#This Row],[Total capital cost Incl subsidies (Inflated)]],0)</f>
        <v>0</v>
      </c>
      <c r="Z1265" s="10"/>
    </row>
    <row r="1266" spans="1:26" ht="23.25" x14ac:dyDescent="0.35">
      <c r="A1266" s="32" t="s">
        <v>105</v>
      </c>
      <c r="B1266" s="56" t="s">
        <v>106</v>
      </c>
      <c r="C1266" s="53" t="s">
        <v>58</v>
      </c>
      <c r="D1266" s="65" t="s">
        <v>53</v>
      </c>
      <c r="E1266" s="65" t="s">
        <v>20</v>
      </c>
      <c r="F1266" s="60" t="s">
        <v>96</v>
      </c>
      <c r="G1266" s="70">
        <v>1</v>
      </c>
      <c r="H1266" s="34">
        <v>2006</v>
      </c>
      <c r="I1266" s="33">
        <v>2010</v>
      </c>
      <c r="J1266" s="65">
        <v>2031</v>
      </c>
      <c r="K1266" s="35">
        <v>30</v>
      </c>
      <c r="L1266" s="32">
        <v>0.75</v>
      </c>
      <c r="M1266" s="32">
        <v>0.1</v>
      </c>
      <c r="N1266" s="32">
        <v>0</v>
      </c>
      <c r="O1266" s="32">
        <v>0.15</v>
      </c>
      <c r="P1266" s="36">
        <v>0.875</v>
      </c>
      <c r="Q1266" s="37">
        <v>0.51249999999999996</v>
      </c>
      <c r="R1266" s="38">
        <v>46.98509</v>
      </c>
      <c r="S1266" s="39">
        <v>0</v>
      </c>
      <c r="T1266" s="39">
        <v>46.98509</v>
      </c>
      <c r="U1266" s="39">
        <v>24.079858624999996</v>
      </c>
      <c r="V1266" s="40">
        <v>22.905231375000003</v>
      </c>
      <c r="W1266" s="41">
        <f>IFERROR(Table1[[#This Row],[DC Capex (Inflated)]]/Table1[[#This Row],[Total capital cost Incl subsidies (Inflated)]],0)</f>
        <v>0.51249999999999996</v>
      </c>
      <c r="X1266" s="42">
        <f>IFERROR(Table1[[#This Row],[Rates Loan (Inflated)]]/Table1[[#This Row],[Total capital cost Incl subsidies (Inflated)]],0)</f>
        <v>0.48750000000000004</v>
      </c>
      <c r="Y1266" s="43">
        <f>IFERROR(Table1[[#This Row],[Subsidies (Uninflated)]]/Table1[[#This Row],[Total capital cost Incl subsidies (Inflated)]],0)</f>
        <v>0</v>
      </c>
      <c r="Z1266" s="10"/>
    </row>
    <row r="1267" spans="1:26" ht="23.25" x14ac:dyDescent="0.35">
      <c r="A1267" s="32" t="s">
        <v>274</v>
      </c>
      <c r="B1267" s="56" t="s">
        <v>275</v>
      </c>
      <c r="C1267" s="53" t="s">
        <v>58</v>
      </c>
      <c r="D1267" s="65" t="s">
        <v>53</v>
      </c>
      <c r="E1267" s="65" t="s">
        <v>20</v>
      </c>
      <c r="F1267" s="60" t="s">
        <v>96</v>
      </c>
      <c r="G1267" s="70">
        <v>1</v>
      </c>
      <c r="H1267" s="34">
        <v>2006</v>
      </c>
      <c r="I1267" s="33">
        <v>2010</v>
      </c>
      <c r="J1267" s="65">
        <v>2031</v>
      </c>
      <c r="K1267" s="35">
        <v>30</v>
      </c>
      <c r="L1267" s="32">
        <v>0.75</v>
      </c>
      <c r="M1267" s="32">
        <v>0.1</v>
      </c>
      <c r="N1267" s="32">
        <v>0</v>
      </c>
      <c r="O1267" s="32">
        <v>0.15</v>
      </c>
      <c r="P1267" s="36">
        <v>0.875</v>
      </c>
      <c r="Q1267" s="37">
        <v>0.51249999999999996</v>
      </c>
      <c r="R1267" s="38">
        <v>3.988</v>
      </c>
      <c r="S1267" s="39">
        <v>0</v>
      </c>
      <c r="T1267" s="39">
        <v>3.988</v>
      </c>
      <c r="U1267" s="39">
        <v>2.0438499999999999</v>
      </c>
      <c r="V1267" s="40">
        <v>1.94415</v>
      </c>
      <c r="W1267" s="41">
        <f>IFERROR(Table1[[#This Row],[DC Capex (Inflated)]]/Table1[[#This Row],[Total capital cost Incl subsidies (Inflated)]],0)</f>
        <v>0.51249999999999996</v>
      </c>
      <c r="X1267" s="42">
        <f>IFERROR(Table1[[#This Row],[Rates Loan (Inflated)]]/Table1[[#This Row],[Total capital cost Incl subsidies (Inflated)]],0)</f>
        <v>0.48749999999999999</v>
      </c>
      <c r="Y1267" s="43">
        <f>IFERROR(Table1[[#This Row],[Subsidies (Uninflated)]]/Table1[[#This Row],[Total capital cost Incl subsidies (Inflated)]],0)</f>
        <v>0</v>
      </c>
      <c r="Z1267" s="10"/>
    </row>
    <row r="1268" spans="1:26" ht="23.25" x14ac:dyDescent="0.35">
      <c r="A1268" s="32" t="s">
        <v>107</v>
      </c>
      <c r="B1268" s="56" t="s">
        <v>108</v>
      </c>
      <c r="C1268" s="53" t="s">
        <v>58</v>
      </c>
      <c r="D1268" s="65" t="s">
        <v>53</v>
      </c>
      <c r="E1268" s="65" t="s">
        <v>20</v>
      </c>
      <c r="F1268" s="60" t="s">
        <v>96</v>
      </c>
      <c r="G1268" s="70">
        <v>1</v>
      </c>
      <c r="H1268" s="34">
        <v>2006</v>
      </c>
      <c r="I1268" s="33">
        <v>2001</v>
      </c>
      <c r="J1268" s="65">
        <v>2031</v>
      </c>
      <c r="K1268" s="35">
        <v>30</v>
      </c>
      <c r="L1268" s="32">
        <v>0.75</v>
      </c>
      <c r="M1268" s="32">
        <v>0.1</v>
      </c>
      <c r="N1268" s="32">
        <v>0</v>
      </c>
      <c r="O1268" s="32">
        <v>0.15</v>
      </c>
      <c r="P1268" s="36">
        <v>0.875</v>
      </c>
      <c r="Q1268" s="37">
        <v>0.51249999999999996</v>
      </c>
      <c r="R1268" s="38">
        <v>58.480939999999997</v>
      </c>
      <c r="S1268" s="39">
        <v>0</v>
      </c>
      <c r="T1268" s="39">
        <v>58.480939999999997</v>
      </c>
      <c r="U1268" s="39">
        <v>29.971481749999995</v>
      </c>
      <c r="V1268" s="40">
        <v>28.509458250000002</v>
      </c>
      <c r="W1268" s="41">
        <f>IFERROR(Table1[[#This Row],[DC Capex (Inflated)]]/Table1[[#This Row],[Total capital cost Incl subsidies (Inflated)]],0)</f>
        <v>0.51249999999999996</v>
      </c>
      <c r="X1268" s="42">
        <f>IFERROR(Table1[[#This Row],[Rates Loan (Inflated)]]/Table1[[#This Row],[Total capital cost Incl subsidies (Inflated)]],0)</f>
        <v>0.48750000000000004</v>
      </c>
      <c r="Y1268" s="43">
        <f>IFERROR(Table1[[#This Row],[Subsidies (Uninflated)]]/Table1[[#This Row],[Total capital cost Incl subsidies (Inflated)]],0)</f>
        <v>0</v>
      </c>
      <c r="Z1268" s="10"/>
    </row>
    <row r="1269" spans="1:26" ht="23.25" x14ac:dyDescent="0.35">
      <c r="A1269" s="32" t="s">
        <v>111</v>
      </c>
      <c r="B1269" s="56" t="s">
        <v>112</v>
      </c>
      <c r="C1269" s="53" t="s">
        <v>58</v>
      </c>
      <c r="D1269" s="65" t="s">
        <v>53</v>
      </c>
      <c r="E1269" s="65" t="s">
        <v>20</v>
      </c>
      <c r="F1269" s="60" t="s">
        <v>96</v>
      </c>
      <c r="G1269" s="70">
        <v>1</v>
      </c>
      <c r="H1269" s="34">
        <v>2006</v>
      </c>
      <c r="I1269" s="33">
        <v>2008</v>
      </c>
      <c r="J1269" s="65">
        <v>2031</v>
      </c>
      <c r="K1269" s="35">
        <v>30</v>
      </c>
      <c r="L1269" s="32">
        <v>0.75</v>
      </c>
      <c r="M1269" s="32">
        <v>0.1</v>
      </c>
      <c r="N1269" s="32">
        <v>0</v>
      </c>
      <c r="O1269" s="32">
        <v>0.15</v>
      </c>
      <c r="P1269" s="36">
        <v>0.875</v>
      </c>
      <c r="Q1269" s="37">
        <v>0.51249999999999996</v>
      </c>
      <c r="R1269" s="38">
        <v>84.079489999999993</v>
      </c>
      <c r="S1269" s="39">
        <v>0</v>
      </c>
      <c r="T1269" s="39">
        <v>84.079489999999993</v>
      </c>
      <c r="U1269" s="39">
        <v>43.090738625</v>
      </c>
      <c r="V1269" s="40">
        <v>40.988751375000007</v>
      </c>
      <c r="W1269" s="41">
        <f>IFERROR(Table1[[#This Row],[DC Capex (Inflated)]]/Table1[[#This Row],[Total capital cost Incl subsidies (Inflated)]],0)</f>
        <v>0.51250000000000007</v>
      </c>
      <c r="X1269" s="42">
        <f>IFERROR(Table1[[#This Row],[Rates Loan (Inflated)]]/Table1[[#This Row],[Total capital cost Incl subsidies (Inflated)]],0)</f>
        <v>0.4875000000000001</v>
      </c>
      <c r="Y1269" s="43">
        <f>IFERROR(Table1[[#This Row],[Subsidies (Uninflated)]]/Table1[[#This Row],[Total capital cost Incl subsidies (Inflated)]],0)</f>
        <v>0</v>
      </c>
      <c r="Z1269" s="10"/>
    </row>
    <row r="1270" spans="1:26" ht="23.25" x14ac:dyDescent="0.35">
      <c r="A1270" s="32" t="s">
        <v>109</v>
      </c>
      <c r="B1270" s="56" t="s">
        <v>110</v>
      </c>
      <c r="C1270" s="53" t="s">
        <v>58</v>
      </c>
      <c r="D1270" s="65" t="s">
        <v>53</v>
      </c>
      <c r="E1270" s="65" t="s">
        <v>20</v>
      </c>
      <c r="F1270" s="60" t="s">
        <v>96</v>
      </c>
      <c r="G1270" s="70">
        <v>1</v>
      </c>
      <c r="H1270" s="34">
        <v>2006</v>
      </c>
      <c r="I1270" s="33">
        <v>2008</v>
      </c>
      <c r="J1270" s="65">
        <v>2031</v>
      </c>
      <c r="K1270" s="35">
        <v>30</v>
      </c>
      <c r="L1270" s="32">
        <v>0.75</v>
      </c>
      <c r="M1270" s="32">
        <v>0.1</v>
      </c>
      <c r="N1270" s="32">
        <v>0</v>
      </c>
      <c r="O1270" s="32">
        <v>0.15</v>
      </c>
      <c r="P1270" s="36">
        <v>0.875</v>
      </c>
      <c r="Q1270" s="37">
        <v>0.51249999999999996</v>
      </c>
      <c r="R1270" s="38">
        <v>40.138190000000002</v>
      </c>
      <c r="S1270" s="39">
        <v>0</v>
      </c>
      <c r="T1270" s="39">
        <v>40.138190000000002</v>
      </c>
      <c r="U1270" s="39">
        <v>20.570822374999999</v>
      </c>
      <c r="V1270" s="40">
        <v>19.567367625000003</v>
      </c>
      <c r="W1270" s="41">
        <f>IFERROR(Table1[[#This Row],[DC Capex (Inflated)]]/Table1[[#This Row],[Total capital cost Incl subsidies (Inflated)]],0)</f>
        <v>0.51249999999999996</v>
      </c>
      <c r="X1270" s="42">
        <f>IFERROR(Table1[[#This Row],[Rates Loan (Inflated)]]/Table1[[#This Row],[Total capital cost Incl subsidies (Inflated)]],0)</f>
        <v>0.48750000000000004</v>
      </c>
      <c r="Y1270" s="43">
        <f>IFERROR(Table1[[#This Row],[Subsidies (Uninflated)]]/Table1[[#This Row],[Total capital cost Incl subsidies (Inflated)]],0)</f>
        <v>0</v>
      </c>
      <c r="Z1270" s="10"/>
    </row>
    <row r="1271" spans="1:26" ht="23.25" x14ac:dyDescent="0.35">
      <c r="A1271" s="32" t="s">
        <v>138</v>
      </c>
      <c r="B1271" s="56" t="s">
        <v>139</v>
      </c>
      <c r="C1271" s="53" t="s">
        <v>58</v>
      </c>
      <c r="D1271" s="65" t="s">
        <v>53</v>
      </c>
      <c r="E1271" s="65" t="s">
        <v>20</v>
      </c>
      <c r="F1271" s="60" t="s">
        <v>96</v>
      </c>
      <c r="G1271" s="70">
        <v>1</v>
      </c>
      <c r="H1271" s="34">
        <v>2006</v>
      </c>
      <c r="I1271" s="33">
        <v>2006</v>
      </c>
      <c r="J1271" s="65">
        <v>2031</v>
      </c>
      <c r="K1271" s="35">
        <v>30</v>
      </c>
      <c r="L1271" s="32">
        <v>0.75</v>
      </c>
      <c r="M1271" s="32">
        <v>0.1</v>
      </c>
      <c r="N1271" s="32">
        <v>0</v>
      </c>
      <c r="O1271" s="32">
        <v>0.15</v>
      </c>
      <c r="P1271" s="36">
        <v>0.875</v>
      </c>
      <c r="Q1271" s="37">
        <v>0.51249999999999996</v>
      </c>
      <c r="R1271" s="38">
        <v>169.24103000000002</v>
      </c>
      <c r="S1271" s="39">
        <v>0</v>
      </c>
      <c r="T1271" s="39">
        <v>169.24103000000002</v>
      </c>
      <c r="U1271" s="39">
        <v>86.736027874999991</v>
      </c>
      <c r="V1271" s="40">
        <v>82.505002125000019</v>
      </c>
      <c r="W1271" s="41">
        <f>IFERROR(Table1[[#This Row],[DC Capex (Inflated)]]/Table1[[#This Row],[Total capital cost Incl subsidies (Inflated)]],0)</f>
        <v>0.51249999999999984</v>
      </c>
      <c r="X1271" s="42">
        <f>IFERROR(Table1[[#This Row],[Rates Loan (Inflated)]]/Table1[[#This Row],[Total capital cost Incl subsidies (Inflated)]],0)</f>
        <v>0.48750000000000004</v>
      </c>
      <c r="Y1271" s="43">
        <f>IFERROR(Table1[[#This Row],[Subsidies (Uninflated)]]/Table1[[#This Row],[Total capital cost Incl subsidies (Inflated)]],0)</f>
        <v>0</v>
      </c>
      <c r="Z1271" s="10"/>
    </row>
    <row r="1272" spans="1:26" ht="23.25" x14ac:dyDescent="0.35">
      <c r="A1272" s="32" t="s">
        <v>142</v>
      </c>
      <c r="B1272" s="56" t="s">
        <v>143</v>
      </c>
      <c r="C1272" s="53" t="s">
        <v>58</v>
      </c>
      <c r="D1272" s="65" t="s">
        <v>53</v>
      </c>
      <c r="E1272" s="65" t="s">
        <v>20</v>
      </c>
      <c r="F1272" s="60" t="s">
        <v>96</v>
      </c>
      <c r="G1272" s="70">
        <v>1</v>
      </c>
      <c r="H1272" s="34">
        <v>2006</v>
      </c>
      <c r="I1272" s="33">
        <v>2008</v>
      </c>
      <c r="J1272" s="65">
        <v>2031</v>
      </c>
      <c r="K1272" s="35">
        <v>30</v>
      </c>
      <c r="L1272" s="32">
        <v>0.75</v>
      </c>
      <c r="M1272" s="32">
        <v>0.1</v>
      </c>
      <c r="N1272" s="32">
        <v>0</v>
      </c>
      <c r="O1272" s="32">
        <v>0.15</v>
      </c>
      <c r="P1272" s="36">
        <v>0.875</v>
      </c>
      <c r="Q1272" s="37">
        <v>0.51249999999999996</v>
      </c>
      <c r="R1272" s="38">
        <v>42.875970000000002</v>
      </c>
      <c r="S1272" s="39">
        <v>0</v>
      </c>
      <c r="T1272" s="39">
        <v>42.875970000000002</v>
      </c>
      <c r="U1272" s="39">
        <v>21.973934624999998</v>
      </c>
      <c r="V1272" s="40">
        <v>20.902035375000004</v>
      </c>
      <c r="W1272" s="41">
        <f>IFERROR(Table1[[#This Row],[DC Capex (Inflated)]]/Table1[[#This Row],[Total capital cost Incl subsidies (Inflated)]],0)</f>
        <v>0.51249999999999996</v>
      </c>
      <c r="X1272" s="42">
        <f>IFERROR(Table1[[#This Row],[Rates Loan (Inflated)]]/Table1[[#This Row],[Total capital cost Incl subsidies (Inflated)]],0)</f>
        <v>0.48750000000000004</v>
      </c>
      <c r="Y1272" s="43">
        <f>IFERROR(Table1[[#This Row],[Subsidies (Uninflated)]]/Table1[[#This Row],[Total capital cost Incl subsidies (Inflated)]],0)</f>
        <v>0</v>
      </c>
      <c r="Z1272" s="10"/>
    </row>
    <row r="1273" spans="1:26" ht="23.25" x14ac:dyDescent="0.35">
      <c r="A1273" s="32" t="s">
        <v>144</v>
      </c>
      <c r="B1273" s="56" t="s">
        <v>145</v>
      </c>
      <c r="C1273" s="53" t="s">
        <v>58</v>
      </c>
      <c r="D1273" s="65" t="s">
        <v>53</v>
      </c>
      <c r="E1273" s="65" t="s">
        <v>20</v>
      </c>
      <c r="F1273" s="60" t="s">
        <v>96</v>
      </c>
      <c r="G1273" s="70">
        <v>1</v>
      </c>
      <c r="H1273" s="34">
        <v>2006</v>
      </c>
      <c r="I1273" s="33">
        <v>2010</v>
      </c>
      <c r="J1273" s="65">
        <v>2031</v>
      </c>
      <c r="K1273" s="35">
        <v>30</v>
      </c>
      <c r="L1273" s="32">
        <v>0.75</v>
      </c>
      <c r="M1273" s="32">
        <v>0.1</v>
      </c>
      <c r="N1273" s="32">
        <v>0</v>
      </c>
      <c r="O1273" s="32">
        <v>0.15</v>
      </c>
      <c r="P1273" s="36">
        <v>0.875</v>
      </c>
      <c r="Q1273" s="37">
        <v>0.51249999999999996</v>
      </c>
      <c r="R1273" s="38">
        <v>116.42403</v>
      </c>
      <c r="S1273" s="39">
        <v>0</v>
      </c>
      <c r="T1273" s="39">
        <v>116.42403</v>
      </c>
      <c r="U1273" s="39">
        <v>59.667315374999994</v>
      </c>
      <c r="V1273" s="40">
        <v>56.756714625000008</v>
      </c>
      <c r="W1273" s="41">
        <f>IFERROR(Table1[[#This Row],[DC Capex (Inflated)]]/Table1[[#This Row],[Total capital cost Incl subsidies (Inflated)]],0)</f>
        <v>0.51249999999999996</v>
      </c>
      <c r="X1273" s="42">
        <f>IFERROR(Table1[[#This Row],[Rates Loan (Inflated)]]/Table1[[#This Row],[Total capital cost Incl subsidies (Inflated)]],0)</f>
        <v>0.48750000000000004</v>
      </c>
      <c r="Y1273" s="43">
        <f>IFERROR(Table1[[#This Row],[Subsidies (Uninflated)]]/Table1[[#This Row],[Total capital cost Incl subsidies (Inflated)]],0)</f>
        <v>0</v>
      </c>
      <c r="Z1273" s="10"/>
    </row>
    <row r="1274" spans="1:26" ht="23.25" x14ac:dyDescent="0.35">
      <c r="A1274" s="32" t="s">
        <v>148</v>
      </c>
      <c r="B1274" s="56" t="s">
        <v>149</v>
      </c>
      <c r="C1274" s="53" t="s">
        <v>58</v>
      </c>
      <c r="D1274" s="65" t="s">
        <v>53</v>
      </c>
      <c r="E1274" s="65" t="s">
        <v>20</v>
      </c>
      <c r="F1274" s="60" t="s">
        <v>96</v>
      </c>
      <c r="G1274" s="70">
        <v>1</v>
      </c>
      <c r="H1274" s="34">
        <v>2006</v>
      </c>
      <c r="I1274" s="33">
        <v>2008</v>
      </c>
      <c r="J1274" s="65">
        <v>2031</v>
      </c>
      <c r="K1274" s="35">
        <v>30</v>
      </c>
      <c r="L1274" s="32">
        <v>0.75</v>
      </c>
      <c r="M1274" s="32">
        <v>0.1</v>
      </c>
      <c r="N1274" s="32">
        <v>0</v>
      </c>
      <c r="O1274" s="32">
        <v>0.15</v>
      </c>
      <c r="P1274" s="36">
        <v>0.875</v>
      </c>
      <c r="Q1274" s="37">
        <v>0.51249999999999996</v>
      </c>
      <c r="R1274" s="38">
        <v>85.997900000000001</v>
      </c>
      <c r="S1274" s="39">
        <v>0</v>
      </c>
      <c r="T1274" s="39">
        <v>85.997900000000001</v>
      </c>
      <c r="U1274" s="39">
        <v>44.073923749999992</v>
      </c>
      <c r="V1274" s="40">
        <v>41.923976250000003</v>
      </c>
      <c r="W1274" s="41">
        <f>IFERROR(Table1[[#This Row],[DC Capex (Inflated)]]/Table1[[#This Row],[Total capital cost Incl subsidies (Inflated)]],0)</f>
        <v>0.51249999999999984</v>
      </c>
      <c r="X1274" s="42">
        <f>IFERROR(Table1[[#This Row],[Rates Loan (Inflated)]]/Table1[[#This Row],[Total capital cost Incl subsidies (Inflated)]],0)</f>
        <v>0.48750000000000004</v>
      </c>
      <c r="Y1274" s="43">
        <f>IFERROR(Table1[[#This Row],[Subsidies (Uninflated)]]/Table1[[#This Row],[Total capital cost Incl subsidies (Inflated)]],0)</f>
        <v>0</v>
      </c>
      <c r="Z1274" s="10"/>
    </row>
    <row r="1275" spans="1:26" ht="23.25" x14ac:dyDescent="0.35">
      <c r="A1275" s="32" t="s">
        <v>146</v>
      </c>
      <c r="B1275" s="56" t="s">
        <v>147</v>
      </c>
      <c r="C1275" s="53" t="s">
        <v>58</v>
      </c>
      <c r="D1275" s="65" t="s">
        <v>53</v>
      </c>
      <c r="E1275" s="65" t="s">
        <v>20</v>
      </c>
      <c r="F1275" s="60" t="s">
        <v>96</v>
      </c>
      <c r="G1275" s="70">
        <v>1</v>
      </c>
      <c r="H1275" s="34">
        <v>2006</v>
      </c>
      <c r="I1275" s="33">
        <v>2008</v>
      </c>
      <c r="J1275" s="65">
        <v>2031</v>
      </c>
      <c r="K1275" s="35">
        <v>30</v>
      </c>
      <c r="L1275" s="32">
        <v>0.75</v>
      </c>
      <c r="M1275" s="32">
        <v>0.1</v>
      </c>
      <c r="N1275" s="32">
        <v>0</v>
      </c>
      <c r="O1275" s="32">
        <v>0.15</v>
      </c>
      <c r="P1275" s="36">
        <v>0.875</v>
      </c>
      <c r="Q1275" s="37">
        <v>0.51249999999999996</v>
      </c>
      <c r="R1275" s="38">
        <v>80.524929999999998</v>
      </c>
      <c r="S1275" s="39">
        <v>0</v>
      </c>
      <c r="T1275" s="39">
        <v>80.524929999999998</v>
      </c>
      <c r="U1275" s="39">
        <v>41.269026625000002</v>
      </c>
      <c r="V1275" s="40">
        <v>39.255903375000003</v>
      </c>
      <c r="W1275" s="41">
        <f>IFERROR(Table1[[#This Row],[DC Capex (Inflated)]]/Table1[[#This Row],[Total capital cost Incl subsidies (Inflated)]],0)</f>
        <v>0.51250000000000007</v>
      </c>
      <c r="X1275" s="42">
        <f>IFERROR(Table1[[#This Row],[Rates Loan (Inflated)]]/Table1[[#This Row],[Total capital cost Incl subsidies (Inflated)]],0)</f>
        <v>0.48750000000000004</v>
      </c>
      <c r="Y1275" s="43">
        <f>IFERROR(Table1[[#This Row],[Subsidies (Uninflated)]]/Table1[[#This Row],[Total capital cost Incl subsidies (Inflated)]],0)</f>
        <v>0</v>
      </c>
      <c r="Z1275" s="10"/>
    </row>
    <row r="1276" spans="1:26" ht="23.25" x14ac:dyDescent="0.35">
      <c r="A1276" s="32" t="s">
        <v>150</v>
      </c>
      <c r="B1276" s="56" t="s">
        <v>151</v>
      </c>
      <c r="C1276" s="53" t="s">
        <v>58</v>
      </c>
      <c r="D1276" s="65" t="s">
        <v>53</v>
      </c>
      <c r="E1276" s="65" t="s">
        <v>20</v>
      </c>
      <c r="F1276" s="60" t="s">
        <v>96</v>
      </c>
      <c r="G1276" s="70">
        <v>1</v>
      </c>
      <c r="H1276" s="34">
        <v>2006</v>
      </c>
      <c r="I1276" s="33">
        <v>2008</v>
      </c>
      <c r="J1276" s="65">
        <v>2031</v>
      </c>
      <c r="K1276" s="35">
        <v>30</v>
      </c>
      <c r="L1276" s="32">
        <v>0.75</v>
      </c>
      <c r="M1276" s="32">
        <v>0.1</v>
      </c>
      <c r="N1276" s="32">
        <v>0</v>
      </c>
      <c r="O1276" s="32">
        <v>0.15</v>
      </c>
      <c r="P1276" s="36">
        <v>0.875</v>
      </c>
      <c r="Q1276" s="37">
        <v>0.51249999999999996</v>
      </c>
      <c r="R1276" s="38">
        <v>20.612359999999999</v>
      </c>
      <c r="S1276" s="39">
        <v>0</v>
      </c>
      <c r="T1276" s="39">
        <v>20.612359999999999</v>
      </c>
      <c r="U1276" s="39">
        <v>10.563834499999999</v>
      </c>
      <c r="V1276" s="40">
        <v>10.0485255</v>
      </c>
      <c r="W1276" s="41">
        <f>IFERROR(Table1[[#This Row],[DC Capex (Inflated)]]/Table1[[#This Row],[Total capital cost Incl subsidies (Inflated)]],0)</f>
        <v>0.51249999999999996</v>
      </c>
      <c r="X1276" s="42">
        <f>IFERROR(Table1[[#This Row],[Rates Loan (Inflated)]]/Table1[[#This Row],[Total capital cost Incl subsidies (Inflated)]],0)</f>
        <v>0.48750000000000004</v>
      </c>
      <c r="Y1276" s="43">
        <f>IFERROR(Table1[[#This Row],[Subsidies (Uninflated)]]/Table1[[#This Row],[Total capital cost Incl subsidies (Inflated)]],0)</f>
        <v>0</v>
      </c>
      <c r="Z1276" s="10"/>
    </row>
    <row r="1277" spans="1:26" ht="23.25" x14ac:dyDescent="0.35">
      <c r="A1277" s="32" t="s">
        <v>152</v>
      </c>
      <c r="B1277" s="56" t="s">
        <v>153</v>
      </c>
      <c r="C1277" s="53" t="s">
        <v>58</v>
      </c>
      <c r="D1277" s="65" t="s">
        <v>53</v>
      </c>
      <c r="E1277" s="65" t="s">
        <v>20</v>
      </c>
      <c r="F1277" s="60" t="s">
        <v>96</v>
      </c>
      <c r="G1277" s="70">
        <v>1</v>
      </c>
      <c r="H1277" s="34">
        <v>2006</v>
      </c>
      <c r="I1277" s="33">
        <v>2010</v>
      </c>
      <c r="J1277" s="65">
        <v>2031</v>
      </c>
      <c r="K1277" s="35">
        <v>30</v>
      </c>
      <c r="L1277" s="32">
        <v>0.75</v>
      </c>
      <c r="M1277" s="32">
        <v>0.1</v>
      </c>
      <c r="N1277" s="32">
        <v>0</v>
      </c>
      <c r="O1277" s="32">
        <v>0.15</v>
      </c>
      <c r="P1277" s="36">
        <v>0.875</v>
      </c>
      <c r="Q1277" s="37">
        <v>0.51249999999999996</v>
      </c>
      <c r="R1277" s="38">
        <v>33.86018</v>
      </c>
      <c r="S1277" s="39">
        <v>0</v>
      </c>
      <c r="T1277" s="39">
        <v>33.86018</v>
      </c>
      <c r="U1277" s="39">
        <v>17.353342249999997</v>
      </c>
      <c r="V1277" s="40">
        <v>16.506837750000003</v>
      </c>
      <c r="W1277" s="41">
        <f>IFERROR(Table1[[#This Row],[DC Capex (Inflated)]]/Table1[[#This Row],[Total capital cost Incl subsidies (Inflated)]],0)</f>
        <v>0.51249999999999996</v>
      </c>
      <c r="X1277" s="42">
        <f>IFERROR(Table1[[#This Row],[Rates Loan (Inflated)]]/Table1[[#This Row],[Total capital cost Incl subsidies (Inflated)]],0)</f>
        <v>0.4875000000000001</v>
      </c>
      <c r="Y1277" s="43">
        <f>IFERROR(Table1[[#This Row],[Subsidies (Uninflated)]]/Table1[[#This Row],[Total capital cost Incl subsidies (Inflated)]],0)</f>
        <v>0</v>
      </c>
      <c r="Z1277" s="10"/>
    </row>
    <row r="1278" spans="1:26" ht="23.25" x14ac:dyDescent="0.35">
      <c r="A1278" s="32" t="s">
        <v>154</v>
      </c>
      <c r="B1278" s="56" t="s">
        <v>155</v>
      </c>
      <c r="C1278" s="53" t="s">
        <v>58</v>
      </c>
      <c r="D1278" s="65" t="s">
        <v>53</v>
      </c>
      <c r="E1278" s="65" t="s">
        <v>20</v>
      </c>
      <c r="F1278" s="60" t="s">
        <v>96</v>
      </c>
      <c r="G1278" s="70">
        <v>1</v>
      </c>
      <c r="H1278" s="34">
        <v>2006</v>
      </c>
      <c r="I1278" s="33">
        <v>2010</v>
      </c>
      <c r="J1278" s="65">
        <v>2031</v>
      </c>
      <c r="K1278" s="35">
        <v>30</v>
      </c>
      <c r="L1278" s="32">
        <v>0.75</v>
      </c>
      <c r="M1278" s="32">
        <v>0.1</v>
      </c>
      <c r="N1278" s="32">
        <v>0</v>
      </c>
      <c r="O1278" s="32">
        <v>0.15</v>
      </c>
      <c r="P1278" s="36">
        <v>0.875</v>
      </c>
      <c r="Q1278" s="37">
        <v>0.51249999999999996</v>
      </c>
      <c r="R1278" s="38">
        <v>25.872150000000001</v>
      </c>
      <c r="S1278" s="39">
        <v>0</v>
      </c>
      <c r="T1278" s="39">
        <v>25.872150000000001</v>
      </c>
      <c r="U1278" s="39">
        <v>13.259476874999999</v>
      </c>
      <c r="V1278" s="40">
        <v>12.612673125000002</v>
      </c>
      <c r="W1278" s="41">
        <f>IFERROR(Table1[[#This Row],[DC Capex (Inflated)]]/Table1[[#This Row],[Total capital cost Incl subsidies (Inflated)]],0)</f>
        <v>0.51249999999999996</v>
      </c>
      <c r="X1278" s="42">
        <f>IFERROR(Table1[[#This Row],[Rates Loan (Inflated)]]/Table1[[#This Row],[Total capital cost Incl subsidies (Inflated)]],0)</f>
        <v>0.48750000000000004</v>
      </c>
      <c r="Y1278" s="43">
        <f>IFERROR(Table1[[#This Row],[Subsidies (Uninflated)]]/Table1[[#This Row],[Total capital cost Incl subsidies (Inflated)]],0)</f>
        <v>0</v>
      </c>
      <c r="Z1278" s="10"/>
    </row>
    <row r="1279" spans="1:26" ht="23.25" x14ac:dyDescent="0.35">
      <c r="A1279" s="32" t="s">
        <v>156</v>
      </c>
      <c r="B1279" s="56" t="s">
        <v>157</v>
      </c>
      <c r="C1279" s="53" t="s">
        <v>58</v>
      </c>
      <c r="D1279" s="65" t="s">
        <v>53</v>
      </c>
      <c r="E1279" s="65" t="s">
        <v>20</v>
      </c>
      <c r="F1279" s="60" t="s">
        <v>96</v>
      </c>
      <c r="G1279" s="70">
        <v>1</v>
      </c>
      <c r="H1279" s="34">
        <v>2006</v>
      </c>
      <c r="I1279" s="33">
        <v>2011</v>
      </c>
      <c r="J1279" s="65">
        <v>2031</v>
      </c>
      <c r="K1279" s="35">
        <v>30</v>
      </c>
      <c r="L1279" s="32">
        <v>0.75</v>
      </c>
      <c r="M1279" s="32">
        <v>0.1</v>
      </c>
      <c r="N1279" s="32">
        <v>0</v>
      </c>
      <c r="O1279" s="32">
        <v>0.15</v>
      </c>
      <c r="P1279" s="36">
        <v>0.875</v>
      </c>
      <c r="Q1279" s="37">
        <v>0.51249999999999996</v>
      </c>
      <c r="R1279" s="38">
        <v>29.153749999999999</v>
      </c>
      <c r="S1279" s="39">
        <v>0</v>
      </c>
      <c r="T1279" s="39">
        <v>29.153749999999999</v>
      </c>
      <c r="U1279" s="39">
        <v>14.941296874999997</v>
      </c>
      <c r="V1279" s="40">
        <v>14.212453125000001</v>
      </c>
      <c r="W1279" s="41">
        <f>IFERROR(Table1[[#This Row],[DC Capex (Inflated)]]/Table1[[#This Row],[Total capital cost Incl subsidies (Inflated)]],0)</f>
        <v>0.51249999999999996</v>
      </c>
      <c r="X1279" s="42">
        <f>IFERROR(Table1[[#This Row],[Rates Loan (Inflated)]]/Table1[[#This Row],[Total capital cost Incl subsidies (Inflated)]],0)</f>
        <v>0.48750000000000004</v>
      </c>
      <c r="Y1279" s="43">
        <f>IFERROR(Table1[[#This Row],[Subsidies (Uninflated)]]/Table1[[#This Row],[Total capital cost Incl subsidies (Inflated)]],0)</f>
        <v>0</v>
      </c>
      <c r="Z1279" s="10"/>
    </row>
    <row r="1280" spans="1:26" ht="23.25" x14ac:dyDescent="0.35">
      <c r="A1280" s="32" t="s">
        <v>158</v>
      </c>
      <c r="B1280" s="56" t="s">
        <v>159</v>
      </c>
      <c r="C1280" s="53" t="s">
        <v>58</v>
      </c>
      <c r="D1280" s="65" t="s">
        <v>53</v>
      </c>
      <c r="E1280" s="65" t="s">
        <v>20</v>
      </c>
      <c r="F1280" s="60" t="s">
        <v>96</v>
      </c>
      <c r="G1280" s="70">
        <v>1</v>
      </c>
      <c r="H1280" s="34">
        <v>2006</v>
      </c>
      <c r="I1280" s="33">
        <v>2010</v>
      </c>
      <c r="J1280" s="65">
        <v>2031</v>
      </c>
      <c r="K1280" s="35">
        <v>30</v>
      </c>
      <c r="L1280" s="32">
        <v>0.75</v>
      </c>
      <c r="M1280" s="32">
        <v>0.1</v>
      </c>
      <c r="N1280" s="32">
        <v>0</v>
      </c>
      <c r="O1280" s="32">
        <v>0.15</v>
      </c>
      <c r="P1280" s="36">
        <v>0.875</v>
      </c>
      <c r="Q1280" s="37">
        <v>0.51249999999999996</v>
      </c>
      <c r="R1280" s="38">
        <v>12.418509999999999</v>
      </c>
      <c r="S1280" s="39">
        <v>0</v>
      </c>
      <c r="T1280" s="39">
        <v>12.418509999999999</v>
      </c>
      <c r="U1280" s="39">
        <v>6.3644863749999994</v>
      </c>
      <c r="V1280" s="40">
        <v>6.054023625000001</v>
      </c>
      <c r="W1280" s="41">
        <f>IFERROR(Table1[[#This Row],[DC Capex (Inflated)]]/Table1[[#This Row],[Total capital cost Incl subsidies (Inflated)]],0)</f>
        <v>0.51249999999999996</v>
      </c>
      <c r="X1280" s="42">
        <f>IFERROR(Table1[[#This Row],[Rates Loan (Inflated)]]/Table1[[#This Row],[Total capital cost Incl subsidies (Inflated)]],0)</f>
        <v>0.4875000000000001</v>
      </c>
      <c r="Y1280" s="43">
        <f>IFERROR(Table1[[#This Row],[Subsidies (Uninflated)]]/Table1[[#This Row],[Total capital cost Incl subsidies (Inflated)]],0)</f>
        <v>0</v>
      </c>
      <c r="Z1280" s="10"/>
    </row>
    <row r="1281" spans="1:26" ht="23.25" x14ac:dyDescent="0.35">
      <c r="A1281" s="32" t="s">
        <v>160</v>
      </c>
      <c r="B1281" s="56" t="s">
        <v>161</v>
      </c>
      <c r="C1281" s="53" t="s">
        <v>58</v>
      </c>
      <c r="D1281" s="65" t="s">
        <v>53</v>
      </c>
      <c r="E1281" s="65" t="s">
        <v>20</v>
      </c>
      <c r="F1281" s="60" t="s">
        <v>96</v>
      </c>
      <c r="G1281" s="70">
        <v>1</v>
      </c>
      <c r="H1281" s="34">
        <v>2006</v>
      </c>
      <c r="I1281" s="33">
        <v>2010</v>
      </c>
      <c r="J1281" s="65">
        <v>2031</v>
      </c>
      <c r="K1281" s="35">
        <v>30</v>
      </c>
      <c r="L1281" s="32">
        <v>0.75</v>
      </c>
      <c r="M1281" s="32">
        <v>0.1</v>
      </c>
      <c r="N1281" s="32">
        <v>0</v>
      </c>
      <c r="O1281" s="32">
        <v>0.15</v>
      </c>
      <c r="P1281" s="36">
        <v>0.875</v>
      </c>
      <c r="Q1281" s="37">
        <v>0.51249999999999996</v>
      </c>
      <c r="R1281" s="38">
        <v>7.0265700000000004</v>
      </c>
      <c r="S1281" s="39">
        <v>0</v>
      </c>
      <c r="T1281" s="39">
        <v>7.0265700000000004</v>
      </c>
      <c r="U1281" s="39">
        <v>3.601117125</v>
      </c>
      <c r="V1281" s="40">
        <v>3.4254528750000004</v>
      </c>
      <c r="W1281" s="41">
        <f>IFERROR(Table1[[#This Row],[DC Capex (Inflated)]]/Table1[[#This Row],[Total capital cost Incl subsidies (Inflated)]],0)</f>
        <v>0.51249999999999996</v>
      </c>
      <c r="X1281" s="42">
        <f>IFERROR(Table1[[#This Row],[Rates Loan (Inflated)]]/Table1[[#This Row],[Total capital cost Incl subsidies (Inflated)]],0)</f>
        <v>0.48750000000000004</v>
      </c>
      <c r="Y1281" s="43">
        <f>IFERROR(Table1[[#This Row],[Subsidies (Uninflated)]]/Table1[[#This Row],[Total capital cost Incl subsidies (Inflated)]],0)</f>
        <v>0</v>
      </c>
      <c r="Z1281" s="10"/>
    </row>
    <row r="1282" spans="1:26" ht="23.25" x14ac:dyDescent="0.35">
      <c r="A1282" s="32" t="s">
        <v>162</v>
      </c>
      <c r="B1282" s="56" t="s">
        <v>163</v>
      </c>
      <c r="C1282" s="53" t="s">
        <v>58</v>
      </c>
      <c r="D1282" s="65" t="s">
        <v>53</v>
      </c>
      <c r="E1282" s="65" t="s">
        <v>20</v>
      </c>
      <c r="F1282" s="60" t="s">
        <v>96</v>
      </c>
      <c r="G1282" s="70">
        <v>1</v>
      </c>
      <c r="H1282" s="34">
        <v>2006</v>
      </c>
      <c r="I1282" s="33">
        <v>2010</v>
      </c>
      <c r="J1282" s="65">
        <v>2031</v>
      </c>
      <c r="K1282" s="35">
        <v>30</v>
      </c>
      <c r="L1282" s="32">
        <v>0.75</v>
      </c>
      <c r="M1282" s="32">
        <v>0.1</v>
      </c>
      <c r="N1282" s="32">
        <v>0</v>
      </c>
      <c r="O1282" s="32">
        <v>0.15</v>
      </c>
      <c r="P1282" s="36">
        <v>0.875</v>
      </c>
      <c r="Q1282" s="37">
        <v>0.51249999999999996</v>
      </c>
      <c r="R1282" s="38">
        <v>18.658849999999997</v>
      </c>
      <c r="S1282" s="39">
        <v>0</v>
      </c>
      <c r="T1282" s="39">
        <v>18.658849999999997</v>
      </c>
      <c r="U1282" s="39">
        <v>9.5626606249999977</v>
      </c>
      <c r="V1282" s="40">
        <v>9.0961893749999998</v>
      </c>
      <c r="W1282" s="41">
        <f>IFERROR(Table1[[#This Row],[DC Capex (Inflated)]]/Table1[[#This Row],[Total capital cost Incl subsidies (Inflated)]],0)</f>
        <v>0.51249999999999996</v>
      </c>
      <c r="X1282" s="42">
        <f>IFERROR(Table1[[#This Row],[Rates Loan (Inflated)]]/Table1[[#This Row],[Total capital cost Incl subsidies (Inflated)]],0)</f>
        <v>0.48750000000000004</v>
      </c>
      <c r="Y1282" s="43">
        <f>IFERROR(Table1[[#This Row],[Subsidies (Uninflated)]]/Table1[[#This Row],[Total capital cost Incl subsidies (Inflated)]],0)</f>
        <v>0</v>
      </c>
      <c r="Z1282" s="10"/>
    </row>
    <row r="1283" spans="1:26" ht="23.25" x14ac:dyDescent="0.35">
      <c r="A1283" s="32" t="s">
        <v>168</v>
      </c>
      <c r="B1283" s="56" t="s">
        <v>169</v>
      </c>
      <c r="C1283" s="53" t="s">
        <v>58</v>
      </c>
      <c r="D1283" s="65" t="s">
        <v>53</v>
      </c>
      <c r="E1283" s="65" t="s">
        <v>20</v>
      </c>
      <c r="F1283" s="60" t="s">
        <v>96</v>
      </c>
      <c r="G1283" s="70">
        <v>1</v>
      </c>
      <c r="H1283" s="34">
        <v>2006</v>
      </c>
      <c r="I1283" s="33">
        <v>2010</v>
      </c>
      <c r="J1283" s="65">
        <v>2031</v>
      </c>
      <c r="K1283" s="35">
        <v>30</v>
      </c>
      <c r="L1283" s="32">
        <v>0.75</v>
      </c>
      <c r="M1283" s="32">
        <v>0.1</v>
      </c>
      <c r="N1283" s="32">
        <v>0</v>
      </c>
      <c r="O1283" s="32">
        <v>0.15</v>
      </c>
      <c r="P1283" s="36">
        <v>0.875</v>
      </c>
      <c r="Q1283" s="37">
        <v>0.51249999999999996</v>
      </c>
      <c r="R1283" s="38">
        <v>10.366820000000001</v>
      </c>
      <c r="S1283" s="39">
        <v>0</v>
      </c>
      <c r="T1283" s="39">
        <v>10.366820000000001</v>
      </c>
      <c r="U1283" s="39">
        <v>5.3129952500000002</v>
      </c>
      <c r="V1283" s="40">
        <v>5.0538247500000004</v>
      </c>
      <c r="W1283" s="41">
        <f>IFERROR(Table1[[#This Row],[DC Capex (Inflated)]]/Table1[[#This Row],[Total capital cost Incl subsidies (Inflated)]],0)</f>
        <v>0.51249999999999996</v>
      </c>
      <c r="X1283" s="42">
        <f>IFERROR(Table1[[#This Row],[Rates Loan (Inflated)]]/Table1[[#This Row],[Total capital cost Incl subsidies (Inflated)]],0)</f>
        <v>0.48749999999999999</v>
      </c>
      <c r="Y1283" s="43">
        <f>IFERROR(Table1[[#This Row],[Subsidies (Uninflated)]]/Table1[[#This Row],[Total capital cost Incl subsidies (Inflated)]],0)</f>
        <v>0</v>
      </c>
      <c r="Z1283" s="10"/>
    </row>
    <row r="1284" spans="1:26" ht="23.25" x14ac:dyDescent="0.35">
      <c r="A1284" s="32" t="s">
        <v>170</v>
      </c>
      <c r="B1284" s="56" t="s">
        <v>171</v>
      </c>
      <c r="C1284" s="53" t="s">
        <v>58</v>
      </c>
      <c r="D1284" s="65" t="s">
        <v>53</v>
      </c>
      <c r="E1284" s="65" t="s">
        <v>20</v>
      </c>
      <c r="F1284" s="60" t="s">
        <v>96</v>
      </c>
      <c r="G1284" s="70">
        <v>1</v>
      </c>
      <c r="H1284" s="34">
        <v>2006</v>
      </c>
      <c r="I1284" s="33">
        <v>2010</v>
      </c>
      <c r="J1284" s="65">
        <v>2031</v>
      </c>
      <c r="K1284" s="35">
        <v>30</v>
      </c>
      <c r="L1284" s="32">
        <v>0.75</v>
      </c>
      <c r="M1284" s="32">
        <v>0.1</v>
      </c>
      <c r="N1284" s="32">
        <v>0</v>
      </c>
      <c r="O1284" s="32">
        <v>0.15</v>
      </c>
      <c r="P1284" s="36">
        <v>0.875</v>
      </c>
      <c r="Q1284" s="37">
        <v>0.51249999999999996</v>
      </c>
      <c r="R1284" s="38">
        <v>15.170500000000001</v>
      </c>
      <c r="S1284" s="39">
        <v>0</v>
      </c>
      <c r="T1284" s="39">
        <v>15.170500000000001</v>
      </c>
      <c r="U1284" s="39">
        <v>7.77488125</v>
      </c>
      <c r="V1284" s="40">
        <v>7.3956187500000006</v>
      </c>
      <c r="W1284" s="41">
        <f>IFERROR(Table1[[#This Row],[DC Capex (Inflated)]]/Table1[[#This Row],[Total capital cost Incl subsidies (Inflated)]],0)</f>
        <v>0.51249999999999996</v>
      </c>
      <c r="X1284" s="42">
        <f>IFERROR(Table1[[#This Row],[Rates Loan (Inflated)]]/Table1[[#This Row],[Total capital cost Incl subsidies (Inflated)]],0)</f>
        <v>0.48750000000000004</v>
      </c>
      <c r="Y1284" s="43">
        <f>IFERROR(Table1[[#This Row],[Subsidies (Uninflated)]]/Table1[[#This Row],[Total capital cost Incl subsidies (Inflated)]],0)</f>
        <v>0</v>
      </c>
      <c r="Z1284" s="10"/>
    </row>
    <row r="1285" spans="1:26" ht="23.25" x14ac:dyDescent="0.35">
      <c r="A1285" s="32" t="s">
        <v>172</v>
      </c>
      <c r="B1285" s="56" t="s">
        <v>173</v>
      </c>
      <c r="C1285" s="53" t="s">
        <v>58</v>
      </c>
      <c r="D1285" s="65" t="s">
        <v>53</v>
      </c>
      <c r="E1285" s="65" t="s">
        <v>20</v>
      </c>
      <c r="F1285" s="60" t="s">
        <v>96</v>
      </c>
      <c r="G1285" s="70">
        <v>1</v>
      </c>
      <c r="H1285" s="34">
        <v>2006</v>
      </c>
      <c r="I1285" s="33">
        <v>2010</v>
      </c>
      <c r="J1285" s="65">
        <v>2031</v>
      </c>
      <c r="K1285" s="35">
        <v>30</v>
      </c>
      <c r="L1285" s="32">
        <v>0.75</v>
      </c>
      <c r="M1285" s="32">
        <v>0.1</v>
      </c>
      <c r="N1285" s="32">
        <v>0</v>
      </c>
      <c r="O1285" s="32">
        <v>0.15</v>
      </c>
      <c r="P1285" s="36">
        <v>0.875</v>
      </c>
      <c r="Q1285" s="37">
        <v>0.51249999999999996</v>
      </c>
      <c r="R1285" s="38">
        <v>69.936689999999999</v>
      </c>
      <c r="S1285" s="39">
        <v>0</v>
      </c>
      <c r="T1285" s="39">
        <v>69.936689999999999</v>
      </c>
      <c r="U1285" s="39">
        <v>35.842553625000001</v>
      </c>
      <c r="V1285" s="40">
        <v>34.094136374999998</v>
      </c>
      <c r="W1285" s="41">
        <f>IFERROR(Table1[[#This Row],[DC Capex (Inflated)]]/Table1[[#This Row],[Total capital cost Incl subsidies (Inflated)]],0)</f>
        <v>0.51250000000000007</v>
      </c>
      <c r="X1285" s="42">
        <f>IFERROR(Table1[[#This Row],[Rates Loan (Inflated)]]/Table1[[#This Row],[Total capital cost Incl subsidies (Inflated)]],0)</f>
        <v>0.48749999999999999</v>
      </c>
      <c r="Y1285" s="43">
        <f>IFERROR(Table1[[#This Row],[Subsidies (Uninflated)]]/Table1[[#This Row],[Total capital cost Incl subsidies (Inflated)]],0)</f>
        <v>0</v>
      </c>
      <c r="Z1285" s="10"/>
    </row>
    <row r="1286" spans="1:26" ht="23.25" x14ac:dyDescent="0.35">
      <c r="A1286" s="32" t="s">
        <v>174</v>
      </c>
      <c r="B1286" s="56" t="s">
        <v>175</v>
      </c>
      <c r="C1286" s="53" t="s">
        <v>58</v>
      </c>
      <c r="D1286" s="65" t="s">
        <v>53</v>
      </c>
      <c r="E1286" s="65" t="s">
        <v>20</v>
      </c>
      <c r="F1286" s="60" t="s">
        <v>96</v>
      </c>
      <c r="G1286" s="70">
        <v>1</v>
      </c>
      <c r="H1286" s="34">
        <v>2006</v>
      </c>
      <c r="I1286" s="33">
        <v>2004</v>
      </c>
      <c r="J1286" s="65">
        <v>2031</v>
      </c>
      <c r="K1286" s="35">
        <v>30</v>
      </c>
      <c r="L1286" s="32">
        <v>0.75</v>
      </c>
      <c r="M1286" s="32">
        <v>0.1</v>
      </c>
      <c r="N1286" s="32">
        <v>0</v>
      </c>
      <c r="O1286" s="32">
        <v>0.15</v>
      </c>
      <c r="P1286" s="36">
        <v>0.875</v>
      </c>
      <c r="Q1286" s="37">
        <v>0.51249999999999996</v>
      </c>
      <c r="R1286" s="38">
        <v>43.159140000000001</v>
      </c>
      <c r="S1286" s="39">
        <v>0</v>
      </c>
      <c r="T1286" s="39">
        <v>43.159140000000001</v>
      </c>
      <c r="U1286" s="39">
        <v>22.119059249999996</v>
      </c>
      <c r="V1286" s="40">
        <v>21.040080750000001</v>
      </c>
      <c r="W1286" s="41">
        <f>IFERROR(Table1[[#This Row],[DC Capex (Inflated)]]/Table1[[#This Row],[Total capital cost Incl subsidies (Inflated)]],0)</f>
        <v>0.51249999999999984</v>
      </c>
      <c r="X1286" s="42">
        <f>IFERROR(Table1[[#This Row],[Rates Loan (Inflated)]]/Table1[[#This Row],[Total capital cost Incl subsidies (Inflated)]],0)</f>
        <v>0.48750000000000004</v>
      </c>
      <c r="Y1286" s="43">
        <f>IFERROR(Table1[[#This Row],[Subsidies (Uninflated)]]/Table1[[#This Row],[Total capital cost Incl subsidies (Inflated)]],0)</f>
        <v>0</v>
      </c>
      <c r="Z1286" s="10"/>
    </row>
    <row r="1287" spans="1:26" ht="23.25" x14ac:dyDescent="0.35">
      <c r="A1287" s="32" t="s">
        <v>176</v>
      </c>
      <c r="B1287" s="56" t="s">
        <v>177</v>
      </c>
      <c r="C1287" s="53" t="s">
        <v>58</v>
      </c>
      <c r="D1287" s="65" t="s">
        <v>53</v>
      </c>
      <c r="E1287" s="65" t="s">
        <v>20</v>
      </c>
      <c r="F1287" s="60" t="s">
        <v>96</v>
      </c>
      <c r="G1287" s="70">
        <v>1</v>
      </c>
      <c r="H1287" s="34">
        <v>2006</v>
      </c>
      <c r="I1287" s="33">
        <v>2010</v>
      </c>
      <c r="J1287" s="65">
        <v>2031</v>
      </c>
      <c r="K1287" s="35">
        <v>30</v>
      </c>
      <c r="L1287" s="32">
        <v>0.75</v>
      </c>
      <c r="M1287" s="32">
        <v>0.1</v>
      </c>
      <c r="N1287" s="32">
        <v>0</v>
      </c>
      <c r="O1287" s="32">
        <v>0.15</v>
      </c>
      <c r="P1287" s="36">
        <v>0.875</v>
      </c>
      <c r="Q1287" s="37">
        <v>0.51249999999999996</v>
      </c>
      <c r="R1287" s="38">
        <v>113.66159</v>
      </c>
      <c r="S1287" s="39">
        <v>0</v>
      </c>
      <c r="T1287" s="39">
        <v>113.66159</v>
      </c>
      <c r="U1287" s="39">
        <v>58.251564874999993</v>
      </c>
      <c r="V1287" s="40">
        <v>55.410025125000004</v>
      </c>
      <c r="W1287" s="41">
        <f>IFERROR(Table1[[#This Row],[DC Capex (Inflated)]]/Table1[[#This Row],[Total capital cost Incl subsidies (Inflated)]],0)</f>
        <v>0.51249999999999996</v>
      </c>
      <c r="X1287" s="42">
        <f>IFERROR(Table1[[#This Row],[Rates Loan (Inflated)]]/Table1[[#This Row],[Total capital cost Incl subsidies (Inflated)]],0)</f>
        <v>0.48750000000000004</v>
      </c>
      <c r="Y1287" s="43">
        <f>IFERROR(Table1[[#This Row],[Subsidies (Uninflated)]]/Table1[[#This Row],[Total capital cost Incl subsidies (Inflated)]],0)</f>
        <v>0</v>
      </c>
      <c r="Z1287" s="10"/>
    </row>
    <row r="1288" spans="1:26" ht="23.25" x14ac:dyDescent="0.35">
      <c r="A1288" s="32" t="s">
        <v>178</v>
      </c>
      <c r="B1288" s="56" t="s">
        <v>179</v>
      </c>
      <c r="C1288" s="53" t="s">
        <v>58</v>
      </c>
      <c r="D1288" s="65" t="s">
        <v>53</v>
      </c>
      <c r="E1288" s="65" t="s">
        <v>20</v>
      </c>
      <c r="F1288" s="60" t="s">
        <v>96</v>
      </c>
      <c r="G1288" s="70">
        <v>1</v>
      </c>
      <c r="H1288" s="34">
        <v>2006</v>
      </c>
      <c r="I1288" s="33">
        <v>2010</v>
      </c>
      <c r="J1288" s="65">
        <v>2031</v>
      </c>
      <c r="K1288" s="35">
        <v>30</v>
      </c>
      <c r="L1288" s="32">
        <v>0.75</v>
      </c>
      <c r="M1288" s="32">
        <v>0.1</v>
      </c>
      <c r="N1288" s="32">
        <v>0</v>
      </c>
      <c r="O1288" s="32">
        <v>0.15</v>
      </c>
      <c r="P1288" s="36">
        <v>0.875</v>
      </c>
      <c r="Q1288" s="37">
        <v>0.51249999999999996</v>
      </c>
      <c r="R1288" s="38">
        <v>34.143090000000001</v>
      </c>
      <c r="S1288" s="39">
        <v>0</v>
      </c>
      <c r="T1288" s="39">
        <v>34.143090000000001</v>
      </c>
      <c r="U1288" s="39">
        <v>17.498333624999997</v>
      </c>
      <c r="V1288" s="40">
        <v>16.644756375</v>
      </c>
      <c r="W1288" s="41">
        <f>IFERROR(Table1[[#This Row],[DC Capex (Inflated)]]/Table1[[#This Row],[Total capital cost Incl subsidies (Inflated)]],0)</f>
        <v>0.51249999999999996</v>
      </c>
      <c r="X1288" s="42">
        <f>IFERROR(Table1[[#This Row],[Rates Loan (Inflated)]]/Table1[[#This Row],[Total capital cost Incl subsidies (Inflated)]],0)</f>
        <v>0.48749999999999999</v>
      </c>
      <c r="Y1288" s="43">
        <f>IFERROR(Table1[[#This Row],[Subsidies (Uninflated)]]/Table1[[#This Row],[Total capital cost Incl subsidies (Inflated)]],0)</f>
        <v>0</v>
      </c>
      <c r="Z1288" s="10"/>
    </row>
    <row r="1289" spans="1:26" ht="23.25" x14ac:dyDescent="0.35">
      <c r="A1289" s="32" t="s">
        <v>180</v>
      </c>
      <c r="B1289" s="56" t="s">
        <v>181</v>
      </c>
      <c r="C1289" s="53" t="s">
        <v>58</v>
      </c>
      <c r="D1289" s="65" t="s">
        <v>53</v>
      </c>
      <c r="E1289" s="65" t="s">
        <v>20</v>
      </c>
      <c r="F1289" s="60" t="s">
        <v>96</v>
      </c>
      <c r="G1289" s="70">
        <v>1</v>
      </c>
      <c r="H1289" s="34">
        <v>2006</v>
      </c>
      <c r="I1289" s="33">
        <v>2010</v>
      </c>
      <c r="J1289" s="65">
        <v>2031</v>
      </c>
      <c r="K1289" s="35">
        <v>30</v>
      </c>
      <c r="L1289" s="32">
        <v>0.75</v>
      </c>
      <c r="M1289" s="32">
        <v>0.1</v>
      </c>
      <c r="N1289" s="32">
        <v>0</v>
      </c>
      <c r="O1289" s="32">
        <v>0.15</v>
      </c>
      <c r="P1289" s="36">
        <v>0.875</v>
      </c>
      <c r="Q1289" s="37">
        <v>0.51249999999999996</v>
      </c>
      <c r="R1289" s="38">
        <v>51.569409999999998</v>
      </c>
      <c r="S1289" s="39">
        <v>0</v>
      </c>
      <c r="T1289" s="39">
        <v>51.569409999999998</v>
      </c>
      <c r="U1289" s="39">
        <v>26.429322624999998</v>
      </c>
      <c r="V1289" s="40">
        <v>25.140087375</v>
      </c>
      <c r="W1289" s="41">
        <f>IFERROR(Table1[[#This Row],[DC Capex (Inflated)]]/Table1[[#This Row],[Total capital cost Incl subsidies (Inflated)]],0)</f>
        <v>0.51249999999999996</v>
      </c>
      <c r="X1289" s="42">
        <f>IFERROR(Table1[[#This Row],[Rates Loan (Inflated)]]/Table1[[#This Row],[Total capital cost Incl subsidies (Inflated)]],0)</f>
        <v>0.48750000000000004</v>
      </c>
      <c r="Y1289" s="43">
        <f>IFERROR(Table1[[#This Row],[Subsidies (Uninflated)]]/Table1[[#This Row],[Total capital cost Incl subsidies (Inflated)]],0)</f>
        <v>0</v>
      </c>
      <c r="Z1289" s="10"/>
    </row>
    <row r="1290" spans="1:26" ht="23.25" x14ac:dyDescent="0.35">
      <c r="A1290" s="32" t="s">
        <v>184</v>
      </c>
      <c r="B1290" s="56" t="s">
        <v>185</v>
      </c>
      <c r="C1290" s="53" t="s">
        <v>58</v>
      </c>
      <c r="D1290" s="65" t="s">
        <v>53</v>
      </c>
      <c r="E1290" s="65" t="s">
        <v>20</v>
      </c>
      <c r="F1290" s="60" t="s">
        <v>96</v>
      </c>
      <c r="G1290" s="70">
        <v>1</v>
      </c>
      <c r="H1290" s="34">
        <v>2006</v>
      </c>
      <c r="I1290" s="33">
        <v>2011</v>
      </c>
      <c r="J1290" s="65">
        <v>2031</v>
      </c>
      <c r="K1290" s="35">
        <v>30</v>
      </c>
      <c r="L1290" s="32">
        <v>0.75</v>
      </c>
      <c r="M1290" s="32">
        <v>0.1</v>
      </c>
      <c r="N1290" s="32">
        <v>0</v>
      </c>
      <c r="O1290" s="32">
        <v>0.15</v>
      </c>
      <c r="P1290" s="36">
        <v>0.875</v>
      </c>
      <c r="Q1290" s="37">
        <v>0.51249999999999996</v>
      </c>
      <c r="R1290" s="38">
        <v>50.377539999999996</v>
      </c>
      <c r="S1290" s="39">
        <v>0</v>
      </c>
      <c r="T1290" s="39">
        <v>50.377539999999996</v>
      </c>
      <c r="U1290" s="39">
        <v>25.818489249999999</v>
      </c>
      <c r="V1290" s="40">
        <v>24.559050750000001</v>
      </c>
      <c r="W1290" s="41">
        <f>IFERROR(Table1[[#This Row],[DC Capex (Inflated)]]/Table1[[#This Row],[Total capital cost Incl subsidies (Inflated)]],0)</f>
        <v>0.51250000000000007</v>
      </c>
      <c r="X1290" s="42">
        <f>IFERROR(Table1[[#This Row],[Rates Loan (Inflated)]]/Table1[[#This Row],[Total capital cost Incl subsidies (Inflated)]],0)</f>
        <v>0.48750000000000004</v>
      </c>
      <c r="Y1290" s="43">
        <f>IFERROR(Table1[[#This Row],[Subsidies (Uninflated)]]/Table1[[#This Row],[Total capital cost Incl subsidies (Inflated)]],0)</f>
        <v>0</v>
      </c>
      <c r="Z1290" s="10"/>
    </row>
    <row r="1291" spans="1:26" ht="23.25" x14ac:dyDescent="0.35">
      <c r="A1291" s="32" t="s">
        <v>182</v>
      </c>
      <c r="B1291" s="56" t="s">
        <v>183</v>
      </c>
      <c r="C1291" s="53" t="s">
        <v>58</v>
      </c>
      <c r="D1291" s="65" t="s">
        <v>53</v>
      </c>
      <c r="E1291" s="65" t="s">
        <v>20</v>
      </c>
      <c r="F1291" s="60" t="s">
        <v>96</v>
      </c>
      <c r="G1291" s="70">
        <v>1</v>
      </c>
      <c r="H1291" s="34">
        <v>2006</v>
      </c>
      <c r="I1291" s="33">
        <v>2011</v>
      </c>
      <c r="J1291" s="65">
        <v>2031</v>
      </c>
      <c r="K1291" s="35">
        <v>30</v>
      </c>
      <c r="L1291" s="32">
        <v>0.75</v>
      </c>
      <c r="M1291" s="32">
        <v>0.1</v>
      </c>
      <c r="N1291" s="32">
        <v>0</v>
      </c>
      <c r="O1291" s="32">
        <v>0.15</v>
      </c>
      <c r="P1291" s="36">
        <v>0.875</v>
      </c>
      <c r="Q1291" s="37">
        <v>0.51249999999999996</v>
      </c>
      <c r="R1291" s="38">
        <v>55.168639999999996</v>
      </c>
      <c r="S1291" s="39">
        <v>0</v>
      </c>
      <c r="T1291" s="39">
        <v>55.168639999999996</v>
      </c>
      <c r="U1291" s="39">
        <v>28.273927999999998</v>
      </c>
      <c r="V1291" s="40">
        <v>26.894712000000002</v>
      </c>
      <c r="W1291" s="41">
        <f>IFERROR(Table1[[#This Row],[DC Capex (Inflated)]]/Table1[[#This Row],[Total capital cost Incl subsidies (Inflated)]],0)</f>
        <v>0.51249999999999996</v>
      </c>
      <c r="X1291" s="42">
        <f>IFERROR(Table1[[#This Row],[Rates Loan (Inflated)]]/Table1[[#This Row],[Total capital cost Incl subsidies (Inflated)]],0)</f>
        <v>0.48750000000000004</v>
      </c>
      <c r="Y1291" s="43">
        <f>IFERROR(Table1[[#This Row],[Subsidies (Uninflated)]]/Table1[[#This Row],[Total capital cost Incl subsidies (Inflated)]],0)</f>
        <v>0</v>
      </c>
      <c r="Z1291" s="10"/>
    </row>
    <row r="1292" spans="1:26" ht="23.25" x14ac:dyDescent="0.35">
      <c r="A1292" s="32" t="s">
        <v>186</v>
      </c>
      <c r="B1292" s="56" t="s">
        <v>187</v>
      </c>
      <c r="C1292" s="53" t="s">
        <v>58</v>
      </c>
      <c r="D1292" s="65" t="s">
        <v>53</v>
      </c>
      <c r="E1292" s="65" t="s">
        <v>20</v>
      </c>
      <c r="F1292" s="60" t="s">
        <v>96</v>
      </c>
      <c r="G1292" s="70">
        <v>1</v>
      </c>
      <c r="H1292" s="34">
        <v>2006</v>
      </c>
      <c r="I1292" s="33">
        <v>2009</v>
      </c>
      <c r="J1292" s="65">
        <v>2031</v>
      </c>
      <c r="K1292" s="35">
        <v>30</v>
      </c>
      <c r="L1292" s="32">
        <v>0.75</v>
      </c>
      <c r="M1292" s="32">
        <v>0.1</v>
      </c>
      <c r="N1292" s="32">
        <v>0</v>
      </c>
      <c r="O1292" s="32">
        <v>0.15</v>
      </c>
      <c r="P1292" s="36">
        <v>0.875</v>
      </c>
      <c r="Q1292" s="37">
        <v>0.51249999999999996</v>
      </c>
      <c r="R1292" s="38">
        <v>20.380400000000002</v>
      </c>
      <c r="S1292" s="39">
        <v>0</v>
      </c>
      <c r="T1292" s="39">
        <v>20.380400000000002</v>
      </c>
      <c r="U1292" s="39">
        <v>10.444955</v>
      </c>
      <c r="V1292" s="40">
        <v>9.9354450000000014</v>
      </c>
      <c r="W1292" s="41">
        <f>IFERROR(Table1[[#This Row],[DC Capex (Inflated)]]/Table1[[#This Row],[Total capital cost Incl subsidies (Inflated)]],0)</f>
        <v>0.51249999999999996</v>
      </c>
      <c r="X1292" s="42">
        <f>IFERROR(Table1[[#This Row],[Rates Loan (Inflated)]]/Table1[[#This Row],[Total capital cost Incl subsidies (Inflated)]],0)</f>
        <v>0.48750000000000004</v>
      </c>
      <c r="Y1292" s="43">
        <f>IFERROR(Table1[[#This Row],[Subsidies (Uninflated)]]/Table1[[#This Row],[Total capital cost Incl subsidies (Inflated)]],0)</f>
        <v>0</v>
      </c>
      <c r="Z1292" s="10"/>
    </row>
    <row r="1293" spans="1:26" ht="23.25" x14ac:dyDescent="0.35">
      <c r="A1293" s="32" t="s">
        <v>194</v>
      </c>
      <c r="B1293" s="56" t="s">
        <v>195</v>
      </c>
      <c r="C1293" s="53" t="s">
        <v>58</v>
      </c>
      <c r="D1293" s="65" t="s">
        <v>53</v>
      </c>
      <c r="E1293" s="65" t="s">
        <v>20</v>
      </c>
      <c r="F1293" s="60" t="s">
        <v>96</v>
      </c>
      <c r="G1293" s="70">
        <v>1</v>
      </c>
      <c r="H1293" s="34">
        <v>2006</v>
      </c>
      <c r="I1293" s="33">
        <v>2008</v>
      </c>
      <c r="J1293" s="65">
        <v>2031</v>
      </c>
      <c r="K1293" s="35">
        <v>30</v>
      </c>
      <c r="L1293" s="32">
        <v>0.75</v>
      </c>
      <c r="M1293" s="32">
        <v>0.1</v>
      </c>
      <c r="N1293" s="32">
        <v>0</v>
      </c>
      <c r="O1293" s="32">
        <v>0.15</v>
      </c>
      <c r="P1293" s="36">
        <v>0.875</v>
      </c>
      <c r="Q1293" s="37">
        <v>0.51249999999999996</v>
      </c>
      <c r="R1293" s="38">
        <v>59.980960000000003</v>
      </c>
      <c r="S1293" s="39">
        <v>0</v>
      </c>
      <c r="T1293" s="39">
        <v>59.980960000000003</v>
      </c>
      <c r="U1293" s="39">
        <v>30.740241999999999</v>
      </c>
      <c r="V1293" s="40">
        <v>29.240718000000005</v>
      </c>
      <c r="W1293" s="41">
        <f>IFERROR(Table1[[#This Row],[DC Capex (Inflated)]]/Table1[[#This Row],[Total capital cost Incl subsidies (Inflated)]],0)</f>
        <v>0.51249999999999996</v>
      </c>
      <c r="X1293" s="42">
        <f>IFERROR(Table1[[#This Row],[Rates Loan (Inflated)]]/Table1[[#This Row],[Total capital cost Incl subsidies (Inflated)]],0)</f>
        <v>0.48750000000000004</v>
      </c>
      <c r="Y1293" s="43">
        <f>IFERROR(Table1[[#This Row],[Subsidies (Uninflated)]]/Table1[[#This Row],[Total capital cost Incl subsidies (Inflated)]],0)</f>
        <v>0</v>
      </c>
      <c r="Z1293" s="10"/>
    </row>
    <row r="1294" spans="1:26" ht="23.25" x14ac:dyDescent="0.35">
      <c r="A1294" s="32" t="s">
        <v>198</v>
      </c>
      <c r="B1294" s="56" t="s">
        <v>199</v>
      </c>
      <c r="C1294" s="53" t="s">
        <v>58</v>
      </c>
      <c r="D1294" s="65" t="s">
        <v>53</v>
      </c>
      <c r="E1294" s="65" t="s">
        <v>20</v>
      </c>
      <c r="F1294" s="60" t="s">
        <v>96</v>
      </c>
      <c r="G1294" s="70">
        <v>1</v>
      </c>
      <c r="H1294" s="34">
        <v>2006</v>
      </c>
      <c r="I1294" s="33">
        <v>2010</v>
      </c>
      <c r="J1294" s="65">
        <v>2031</v>
      </c>
      <c r="K1294" s="35">
        <v>30</v>
      </c>
      <c r="L1294" s="32">
        <v>0.75</v>
      </c>
      <c r="M1294" s="32">
        <v>0.1</v>
      </c>
      <c r="N1294" s="32">
        <v>0</v>
      </c>
      <c r="O1294" s="32">
        <v>0.15</v>
      </c>
      <c r="P1294" s="36">
        <v>0.875</v>
      </c>
      <c r="Q1294" s="37">
        <v>0.51249999999999996</v>
      </c>
      <c r="R1294" s="38">
        <v>16.73678</v>
      </c>
      <c r="S1294" s="39">
        <v>0</v>
      </c>
      <c r="T1294" s="39">
        <v>16.73678</v>
      </c>
      <c r="U1294" s="39">
        <v>8.5775997499999992</v>
      </c>
      <c r="V1294" s="40">
        <v>8.1591802500000004</v>
      </c>
      <c r="W1294" s="41">
        <f>IFERROR(Table1[[#This Row],[DC Capex (Inflated)]]/Table1[[#This Row],[Total capital cost Incl subsidies (Inflated)]],0)</f>
        <v>0.51249999999999996</v>
      </c>
      <c r="X1294" s="42">
        <f>IFERROR(Table1[[#This Row],[Rates Loan (Inflated)]]/Table1[[#This Row],[Total capital cost Incl subsidies (Inflated)]],0)</f>
        <v>0.48750000000000004</v>
      </c>
      <c r="Y1294" s="43">
        <f>IFERROR(Table1[[#This Row],[Subsidies (Uninflated)]]/Table1[[#This Row],[Total capital cost Incl subsidies (Inflated)]],0)</f>
        <v>0</v>
      </c>
      <c r="Z1294" s="10"/>
    </row>
    <row r="1295" spans="1:26" ht="23.25" x14ac:dyDescent="0.35">
      <c r="A1295" s="32" t="s">
        <v>196</v>
      </c>
      <c r="B1295" s="56" t="s">
        <v>197</v>
      </c>
      <c r="C1295" s="53" t="s">
        <v>58</v>
      </c>
      <c r="D1295" s="65" t="s">
        <v>53</v>
      </c>
      <c r="E1295" s="65" t="s">
        <v>20</v>
      </c>
      <c r="F1295" s="60" t="s">
        <v>96</v>
      </c>
      <c r="G1295" s="70">
        <v>1</v>
      </c>
      <c r="H1295" s="34">
        <v>2006</v>
      </c>
      <c r="I1295" s="33">
        <v>2008</v>
      </c>
      <c r="J1295" s="65">
        <v>2031</v>
      </c>
      <c r="K1295" s="35">
        <v>30</v>
      </c>
      <c r="L1295" s="32">
        <v>0.75</v>
      </c>
      <c r="M1295" s="32">
        <v>0.1</v>
      </c>
      <c r="N1295" s="32">
        <v>0</v>
      </c>
      <c r="O1295" s="32">
        <v>0.15</v>
      </c>
      <c r="P1295" s="36">
        <v>0.875</v>
      </c>
      <c r="Q1295" s="37">
        <v>0.51249999999999996</v>
      </c>
      <c r="R1295" s="38">
        <v>5.181</v>
      </c>
      <c r="S1295" s="39">
        <v>0</v>
      </c>
      <c r="T1295" s="39">
        <v>5.181</v>
      </c>
      <c r="U1295" s="39">
        <v>2.6552624999999996</v>
      </c>
      <c r="V1295" s="40">
        <v>2.5257375000000004</v>
      </c>
      <c r="W1295" s="41">
        <f>IFERROR(Table1[[#This Row],[DC Capex (Inflated)]]/Table1[[#This Row],[Total capital cost Incl subsidies (Inflated)]],0)</f>
        <v>0.51249999999999996</v>
      </c>
      <c r="X1295" s="42">
        <f>IFERROR(Table1[[#This Row],[Rates Loan (Inflated)]]/Table1[[#This Row],[Total capital cost Incl subsidies (Inflated)]],0)</f>
        <v>0.4875000000000001</v>
      </c>
      <c r="Y1295" s="43">
        <f>IFERROR(Table1[[#This Row],[Subsidies (Uninflated)]]/Table1[[#This Row],[Total capital cost Incl subsidies (Inflated)]],0)</f>
        <v>0</v>
      </c>
      <c r="Z1295" s="10"/>
    </row>
    <row r="1296" spans="1:26" ht="23.25" x14ac:dyDescent="0.35">
      <c r="A1296" s="32" t="s">
        <v>206</v>
      </c>
      <c r="B1296" s="56" t="s">
        <v>207</v>
      </c>
      <c r="C1296" s="53" t="s">
        <v>58</v>
      </c>
      <c r="D1296" s="65" t="s">
        <v>53</v>
      </c>
      <c r="E1296" s="65" t="s">
        <v>20</v>
      </c>
      <c r="F1296" s="60" t="s">
        <v>96</v>
      </c>
      <c r="G1296" s="70">
        <v>1</v>
      </c>
      <c r="H1296" s="34">
        <v>2006</v>
      </c>
      <c r="I1296" s="33">
        <v>2010</v>
      </c>
      <c r="J1296" s="65">
        <v>2031</v>
      </c>
      <c r="K1296" s="35">
        <v>30</v>
      </c>
      <c r="L1296" s="32">
        <v>0.75</v>
      </c>
      <c r="M1296" s="32">
        <v>0.1</v>
      </c>
      <c r="N1296" s="32">
        <v>0</v>
      </c>
      <c r="O1296" s="32">
        <v>0.15</v>
      </c>
      <c r="P1296" s="36">
        <v>0.875</v>
      </c>
      <c r="Q1296" s="37">
        <v>0.51249999999999996</v>
      </c>
      <c r="R1296" s="38">
        <v>12.81864</v>
      </c>
      <c r="S1296" s="39">
        <v>0</v>
      </c>
      <c r="T1296" s="39">
        <v>12.81864</v>
      </c>
      <c r="U1296" s="39">
        <v>6.569553</v>
      </c>
      <c r="V1296" s="40">
        <v>6.2490870000000003</v>
      </c>
      <c r="W1296" s="41">
        <f>IFERROR(Table1[[#This Row],[DC Capex (Inflated)]]/Table1[[#This Row],[Total capital cost Incl subsidies (Inflated)]],0)</f>
        <v>0.51249999999999996</v>
      </c>
      <c r="X1296" s="42">
        <f>IFERROR(Table1[[#This Row],[Rates Loan (Inflated)]]/Table1[[#This Row],[Total capital cost Incl subsidies (Inflated)]],0)</f>
        <v>0.48749999999999999</v>
      </c>
      <c r="Y1296" s="43">
        <f>IFERROR(Table1[[#This Row],[Subsidies (Uninflated)]]/Table1[[#This Row],[Total capital cost Incl subsidies (Inflated)]],0)</f>
        <v>0</v>
      </c>
      <c r="Z1296" s="10"/>
    </row>
    <row r="1297" spans="1:26" ht="23.25" x14ac:dyDescent="0.35">
      <c r="A1297" s="32" t="s">
        <v>208</v>
      </c>
      <c r="B1297" s="56" t="s">
        <v>209</v>
      </c>
      <c r="C1297" s="53" t="s">
        <v>58</v>
      </c>
      <c r="D1297" s="65" t="s">
        <v>53</v>
      </c>
      <c r="E1297" s="65" t="s">
        <v>20</v>
      </c>
      <c r="F1297" s="60" t="s">
        <v>96</v>
      </c>
      <c r="G1297" s="70">
        <v>1</v>
      </c>
      <c r="H1297" s="34">
        <v>2006</v>
      </c>
      <c r="I1297" s="33">
        <v>2010</v>
      </c>
      <c r="J1297" s="65">
        <v>2031</v>
      </c>
      <c r="K1297" s="35">
        <v>30</v>
      </c>
      <c r="L1297" s="32">
        <v>0.75</v>
      </c>
      <c r="M1297" s="32">
        <v>0.1</v>
      </c>
      <c r="N1297" s="32">
        <v>0</v>
      </c>
      <c r="O1297" s="32">
        <v>0.15</v>
      </c>
      <c r="P1297" s="36">
        <v>0.875</v>
      </c>
      <c r="Q1297" s="37">
        <v>0.51249999999999996</v>
      </c>
      <c r="R1297" s="38">
        <v>9.5715299999999992</v>
      </c>
      <c r="S1297" s="39">
        <v>0</v>
      </c>
      <c r="T1297" s="39">
        <v>9.5715299999999992</v>
      </c>
      <c r="U1297" s="39">
        <v>4.9054091249999994</v>
      </c>
      <c r="V1297" s="40">
        <v>4.6661208750000007</v>
      </c>
      <c r="W1297" s="41">
        <f>IFERROR(Table1[[#This Row],[DC Capex (Inflated)]]/Table1[[#This Row],[Total capital cost Incl subsidies (Inflated)]],0)</f>
        <v>0.51249999999999996</v>
      </c>
      <c r="X1297" s="42">
        <f>IFERROR(Table1[[#This Row],[Rates Loan (Inflated)]]/Table1[[#This Row],[Total capital cost Incl subsidies (Inflated)]],0)</f>
        <v>0.4875000000000001</v>
      </c>
      <c r="Y1297" s="43">
        <f>IFERROR(Table1[[#This Row],[Subsidies (Uninflated)]]/Table1[[#This Row],[Total capital cost Incl subsidies (Inflated)]],0)</f>
        <v>0</v>
      </c>
      <c r="Z1297" s="10"/>
    </row>
    <row r="1298" spans="1:26" ht="23.25" x14ac:dyDescent="0.35">
      <c r="A1298" s="32" t="s">
        <v>212</v>
      </c>
      <c r="B1298" s="56" t="s">
        <v>213</v>
      </c>
      <c r="C1298" s="53" t="s">
        <v>58</v>
      </c>
      <c r="D1298" s="65" t="s">
        <v>53</v>
      </c>
      <c r="E1298" s="65" t="s">
        <v>20</v>
      </c>
      <c r="F1298" s="60" t="s">
        <v>96</v>
      </c>
      <c r="G1298" s="70">
        <v>1</v>
      </c>
      <c r="H1298" s="34">
        <v>2006</v>
      </c>
      <c r="I1298" s="33">
        <v>2010</v>
      </c>
      <c r="J1298" s="65">
        <v>2031</v>
      </c>
      <c r="K1298" s="35">
        <v>30</v>
      </c>
      <c r="L1298" s="32">
        <v>0.75</v>
      </c>
      <c r="M1298" s="32">
        <v>0.1</v>
      </c>
      <c r="N1298" s="32">
        <v>0</v>
      </c>
      <c r="O1298" s="32">
        <v>0.15</v>
      </c>
      <c r="P1298" s="36">
        <v>0.875</v>
      </c>
      <c r="Q1298" s="37">
        <v>0.51249999999999996</v>
      </c>
      <c r="R1298" s="38">
        <v>15.63542</v>
      </c>
      <c r="S1298" s="39">
        <v>0</v>
      </c>
      <c r="T1298" s="39">
        <v>15.63542</v>
      </c>
      <c r="U1298" s="39">
        <v>8.0131527499999997</v>
      </c>
      <c r="V1298" s="40">
        <v>7.6222672500000002</v>
      </c>
      <c r="W1298" s="41">
        <f>IFERROR(Table1[[#This Row],[DC Capex (Inflated)]]/Table1[[#This Row],[Total capital cost Incl subsidies (Inflated)]],0)</f>
        <v>0.51249999999999996</v>
      </c>
      <c r="X1298" s="42">
        <f>IFERROR(Table1[[#This Row],[Rates Loan (Inflated)]]/Table1[[#This Row],[Total capital cost Incl subsidies (Inflated)]],0)</f>
        <v>0.48749999999999999</v>
      </c>
      <c r="Y1298" s="43">
        <f>IFERROR(Table1[[#This Row],[Subsidies (Uninflated)]]/Table1[[#This Row],[Total capital cost Incl subsidies (Inflated)]],0)</f>
        <v>0</v>
      </c>
      <c r="Z1298" s="10"/>
    </row>
    <row r="1299" spans="1:26" ht="23.25" x14ac:dyDescent="0.35">
      <c r="A1299" s="32" t="s">
        <v>94</v>
      </c>
      <c r="B1299" s="56" t="s">
        <v>95</v>
      </c>
      <c r="C1299" s="53" t="s">
        <v>58</v>
      </c>
      <c r="D1299" s="65" t="s">
        <v>53</v>
      </c>
      <c r="E1299" s="65" t="s">
        <v>20</v>
      </c>
      <c r="F1299" s="60" t="s">
        <v>96</v>
      </c>
      <c r="G1299" s="70">
        <v>1</v>
      </c>
      <c r="H1299" s="34">
        <v>2006</v>
      </c>
      <c r="I1299" s="33">
        <v>2011</v>
      </c>
      <c r="J1299" s="65">
        <v>2031</v>
      </c>
      <c r="K1299" s="35">
        <v>30</v>
      </c>
      <c r="L1299" s="32">
        <v>0.75</v>
      </c>
      <c r="M1299" s="32">
        <v>0.1</v>
      </c>
      <c r="N1299" s="32">
        <v>0</v>
      </c>
      <c r="O1299" s="32">
        <v>0.15</v>
      </c>
      <c r="P1299" s="36">
        <v>0.875</v>
      </c>
      <c r="Q1299" s="37">
        <v>0.51249999999999996</v>
      </c>
      <c r="R1299" s="38">
        <v>3.8</v>
      </c>
      <c r="S1299" s="39">
        <v>0</v>
      </c>
      <c r="T1299" s="39">
        <v>3.8</v>
      </c>
      <c r="U1299" s="39">
        <v>1.9474999999999998</v>
      </c>
      <c r="V1299" s="40">
        <v>1.8525</v>
      </c>
      <c r="W1299" s="41">
        <f>IFERROR(Table1[[#This Row],[DC Capex (Inflated)]]/Table1[[#This Row],[Total capital cost Incl subsidies (Inflated)]],0)</f>
        <v>0.51249999999999996</v>
      </c>
      <c r="X1299" s="42">
        <f>IFERROR(Table1[[#This Row],[Rates Loan (Inflated)]]/Table1[[#This Row],[Total capital cost Incl subsidies (Inflated)]],0)</f>
        <v>0.48750000000000004</v>
      </c>
      <c r="Y1299" s="43">
        <f>IFERROR(Table1[[#This Row],[Subsidies (Uninflated)]]/Table1[[#This Row],[Total capital cost Incl subsidies (Inflated)]],0)</f>
        <v>0</v>
      </c>
      <c r="Z1299" s="10"/>
    </row>
    <row r="1300" spans="1:26" ht="23.25" x14ac:dyDescent="0.35">
      <c r="A1300" s="32" t="s">
        <v>214</v>
      </c>
      <c r="B1300" s="56" t="s">
        <v>215</v>
      </c>
      <c r="C1300" s="53" t="s">
        <v>58</v>
      </c>
      <c r="D1300" s="65" t="s">
        <v>53</v>
      </c>
      <c r="E1300" s="65" t="s">
        <v>20</v>
      </c>
      <c r="F1300" s="60" t="s">
        <v>96</v>
      </c>
      <c r="G1300" s="70">
        <v>1</v>
      </c>
      <c r="H1300" s="34">
        <v>2006</v>
      </c>
      <c r="I1300" s="33">
        <v>2010</v>
      </c>
      <c r="J1300" s="65">
        <v>2031</v>
      </c>
      <c r="K1300" s="35">
        <v>30</v>
      </c>
      <c r="L1300" s="32">
        <v>0.75</v>
      </c>
      <c r="M1300" s="32">
        <v>0.1</v>
      </c>
      <c r="N1300" s="32">
        <v>0</v>
      </c>
      <c r="O1300" s="32">
        <v>0.15</v>
      </c>
      <c r="P1300" s="36">
        <v>0.875</v>
      </c>
      <c r="Q1300" s="37">
        <v>0.51249999999999996</v>
      </c>
      <c r="R1300" s="38">
        <v>37.076549999999997</v>
      </c>
      <c r="S1300" s="39">
        <v>0</v>
      </c>
      <c r="T1300" s="39">
        <v>37.076549999999997</v>
      </c>
      <c r="U1300" s="39">
        <v>19.001731874999997</v>
      </c>
      <c r="V1300" s="40">
        <v>18.074818125</v>
      </c>
      <c r="W1300" s="41">
        <f>IFERROR(Table1[[#This Row],[DC Capex (Inflated)]]/Table1[[#This Row],[Total capital cost Incl subsidies (Inflated)]],0)</f>
        <v>0.51249999999999996</v>
      </c>
      <c r="X1300" s="42">
        <f>IFERROR(Table1[[#This Row],[Rates Loan (Inflated)]]/Table1[[#This Row],[Total capital cost Incl subsidies (Inflated)]],0)</f>
        <v>0.48750000000000004</v>
      </c>
      <c r="Y1300" s="43">
        <f>IFERROR(Table1[[#This Row],[Subsidies (Uninflated)]]/Table1[[#This Row],[Total capital cost Incl subsidies (Inflated)]],0)</f>
        <v>0</v>
      </c>
      <c r="Z1300" s="10"/>
    </row>
    <row r="1301" spans="1:26" ht="23.25" x14ac:dyDescent="0.35">
      <c r="A1301" s="32" t="s">
        <v>216</v>
      </c>
      <c r="B1301" s="56" t="s">
        <v>217</v>
      </c>
      <c r="C1301" s="53" t="s">
        <v>58</v>
      </c>
      <c r="D1301" s="65" t="s">
        <v>53</v>
      </c>
      <c r="E1301" s="65" t="s">
        <v>20</v>
      </c>
      <c r="F1301" s="60" t="s">
        <v>96</v>
      </c>
      <c r="G1301" s="70">
        <v>1</v>
      </c>
      <c r="H1301" s="34">
        <v>2006</v>
      </c>
      <c r="I1301" s="33">
        <v>2009</v>
      </c>
      <c r="J1301" s="65">
        <v>2031</v>
      </c>
      <c r="K1301" s="35">
        <v>30</v>
      </c>
      <c r="L1301" s="32">
        <v>0.75</v>
      </c>
      <c r="M1301" s="32">
        <v>0.1</v>
      </c>
      <c r="N1301" s="32">
        <v>0</v>
      </c>
      <c r="O1301" s="32">
        <v>0.15</v>
      </c>
      <c r="P1301" s="36">
        <v>0.875</v>
      </c>
      <c r="Q1301" s="37">
        <v>0.51249999999999996</v>
      </c>
      <c r="R1301" s="38">
        <v>3.863</v>
      </c>
      <c r="S1301" s="39">
        <v>0</v>
      </c>
      <c r="T1301" s="39">
        <v>3.863</v>
      </c>
      <c r="U1301" s="39">
        <v>1.9797874999999998</v>
      </c>
      <c r="V1301" s="40">
        <v>1.8832125000000002</v>
      </c>
      <c r="W1301" s="41">
        <f>IFERROR(Table1[[#This Row],[DC Capex (Inflated)]]/Table1[[#This Row],[Total capital cost Incl subsidies (Inflated)]],0)</f>
        <v>0.51249999999999996</v>
      </c>
      <c r="X1301" s="42">
        <f>IFERROR(Table1[[#This Row],[Rates Loan (Inflated)]]/Table1[[#This Row],[Total capital cost Incl subsidies (Inflated)]],0)</f>
        <v>0.48750000000000004</v>
      </c>
      <c r="Y1301" s="43">
        <f>IFERROR(Table1[[#This Row],[Subsidies (Uninflated)]]/Table1[[#This Row],[Total capital cost Incl subsidies (Inflated)]],0)</f>
        <v>0</v>
      </c>
      <c r="Z1301" s="10"/>
    </row>
    <row r="1302" spans="1:26" ht="23.25" x14ac:dyDescent="0.35">
      <c r="A1302" s="32" t="s">
        <v>218</v>
      </c>
      <c r="B1302" s="56" t="s">
        <v>219</v>
      </c>
      <c r="C1302" s="53" t="s">
        <v>58</v>
      </c>
      <c r="D1302" s="65" t="s">
        <v>53</v>
      </c>
      <c r="E1302" s="65" t="s">
        <v>20</v>
      </c>
      <c r="F1302" s="60" t="s">
        <v>96</v>
      </c>
      <c r="G1302" s="70">
        <v>1</v>
      </c>
      <c r="H1302" s="34">
        <v>2006</v>
      </c>
      <c r="I1302" s="33">
        <v>2009</v>
      </c>
      <c r="J1302" s="65">
        <v>2031</v>
      </c>
      <c r="K1302" s="35">
        <v>30</v>
      </c>
      <c r="L1302" s="32">
        <v>0.75</v>
      </c>
      <c r="M1302" s="32">
        <v>0.1</v>
      </c>
      <c r="N1302" s="32">
        <v>0</v>
      </c>
      <c r="O1302" s="32">
        <v>0.15</v>
      </c>
      <c r="P1302" s="36">
        <v>0.875</v>
      </c>
      <c r="Q1302" s="37">
        <v>0.51249999999999996</v>
      </c>
      <c r="R1302" s="38">
        <v>43.34422</v>
      </c>
      <c r="S1302" s="39">
        <v>0</v>
      </c>
      <c r="T1302" s="39">
        <v>43.34422</v>
      </c>
      <c r="U1302" s="39">
        <v>22.213912749999999</v>
      </c>
      <c r="V1302" s="40">
        <v>21.130307250000005</v>
      </c>
      <c r="W1302" s="41">
        <f>IFERROR(Table1[[#This Row],[DC Capex (Inflated)]]/Table1[[#This Row],[Total capital cost Incl subsidies (Inflated)]],0)</f>
        <v>0.51249999999999996</v>
      </c>
      <c r="X1302" s="42">
        <f>IFERROR(Table1[[#This Row],[Rates Loan (Inflated)]]/Table1[[#This Row],[Total capital cost Incl subsidies (Inflated)]],0)</f>
        <v>0.4875000000000001</v>
      </c>
      <c r="Y1302" s="43">
        <f>IFERROR(Table1[[#This Row],[Subsidies (Uninflated)]]/Table1[[#This Row],[Total capital cost Incl subsidies (Inflated)]],0)</f>
        <v>0</v>
      </c>
      <c r="Z1302" s="10"/>
    </row>
    <row r="1303" spans="1:26" ht="23.25" x14ac:dyDescent="0.35">
      <c r="A1303" s="32" t="s">
        <v>220</v>
      </c>
      <c r="B1303" s="56" t="s">
        <v>221</v>
      </c>
      <c r="C1303" s="53" t="s">
        <v>58</v>
      </c>
      <c r="D1303" s="65" t="s">
        <v>53</v>
      </c>
      <c r="E1303" s="65" t="s">
        <v>20</v>
      </c>
      <c r="F1303" s="60" t="s">
        <v>96</v>
      </c>
      <c r="G1303" s="70">
        <v>1</v>
      </c>
      <c r="H1303" s="34">
        <v>2006</v>
      </c>
      <c r="I1303" s="33">
        <v>2010</v>
      </c>
      <c r="J1303" s="65">
        <v>2031</v>
      </c>
      <c r="K1303" s="35">
        <v>30</v>
      </c>
      <c r="L1303" s="32">
        <v>0.75</v>
      </c>
      <c r="M1303" s="32">
        <v>0.1</v>
      </c>
      <c r="N1303" s="32">
        <v>0</v>
      </c>
      <c r="O1303" s="32">
        <v>0.15</v>
      </c>
      <c r="P1303" s="36">
        <v>0.875</v>
      </c>
      <c r="Q1303" s="37">
        <v>0.51249999999999996</v>
      </c>
      <c r="R1303" s="38">
        <v>6.2992299999999997</v>
      </c>
      <c r="S1303" s="39">
        <v>0</v>
      </c>
      <c r="T1303" s="39">
        <v>6.2992299999999997</v>
      </c>
      <c r="U1303" s="39">
        <v>3.2283553749999996</v>
      </c>
      <c r="V1303" s="40">
        <v>3.0708746250000001</v>
      </c>
      <c r="W1303" s="41">
        <f>IFERROR(Table1[[#This Row],[DC Capex (Inflated)]]/Table1[[#This Row],[Total capital cost Incl subsidies (Inflated)]],0)</f>
        <v>0.51249999999999996</v>
      </c>
      <c r="X1303" s="42">
        <f>IFERROR(Table1[[#This Row],[Rates Loan (Inflated)]]/Table1[[#This Row],[Total capital cost Incl subsidies (Inflated)]],0)</f>
        <v>0.48750000000000004</v>
      </c>
      <c r="Y1303" s="43">
        <f>IFERROR(Table1[[#This Row],[Subsidies (Uninflated)]]/Table1[[#This Row],[Total capital cost Incl subsidies (Inflated)]],0)</f>
        <v>0</v>
      </c>
      <c r="Z1303" s="10"/>
    </row>
    <row r="1304" spans="1:26" ht="23.25" x14ac:dyDescent="0.35">
      <c r="A1304" s="32" t="s">
        <v>222</v>
      </c>
      <c r="B1304" s="56" t="s">
        <v>223</v>
      </c>
      <c r="C1304" s="53" t="s">
        <v>58</v>
      </c>
      <c r="D1304" s="65" t="s">
        <v>53</v>
      </c>
      <c r="E1304" s="65" t="s">
        <v>20</v>
      </c>
      <c r="F1304" s="60" t="s">
        <v>96</v>
      </c>
      <c r="G1304" s="70">
        <v>1</v>
      </c>
      <c r="H1304" s="34">
        <v>2006</v>
      </c>
      <c r="I1304" s="33">
        <v>2008</v>
      </c>
      <c r="J1304" s="65">
        <v>2031</v>
      </c>
      <c r="K1304" s="35">
        <v>30</v>
      </c>
      <c r="L1304" s="32">
        <v>0.75</v>
      </c>
      <c r="M1304" s="32">
        <v>0.1</v>
      </c>
      <c r="N1304" s="32">
        <v>0</v>
      </c>
      <c r="O1304" s="32">
        <v>0.15</v>
      </c>
      <c r="P1304" s="36">
        <v>0.875</v>
      </c>
      <c r="Q1304" s="37">
        <v>0.51249999999999996</v>
      </c>
      <c r="R1304" s="38">
        <v>66.133719999999997</v>
      </c>
      <c r="S1304" s="39">
        <v>0</v>
      </c>
      <c r="T1304" s="39">
        <v>66.133719999999997</v>
      </c>
      <c r="U1304" s="39">
        <v>33.893531499999995</v>
      </c>
      <c r="V1304" s="40">
        <v>32.240188500000002</v>
      </c>
      <c r="W1304" s="41">
        <f>IFERROR(Table1[[#This Row],[DC Capex (Inflated)]]/Table1[[#This Row],[Total capital cost Incl subsidies (Inflated)]],0)</f>
        <v>0.51249999999999996</v>
      </c>
      <c r="X1304" s="42">
        <f>IFERROR(Table1[[#This Row],[Rates Loan (Inflated)]]/Table1[[#This Row],[Total capital cost Incl subsidies (Inflated)]],0)</f>
        <v>0.48750000000000004</v>
      </c>
      <c r="Y1304" s="43">
        <f>IFERROR(Table1[[#This Row],[Subsidies (Uninflated)]]/Table1[[#This Row],[Total capital cost Incl subsidies (Inflated)]],0)</f>
        <v>0</v>
      </c>
      <c r="Z1304" s="10"/>
    </row>
    <row r="1305" spans="1:26" ht="23.25" x14ac:dyDescent="0.35">
      <c r="A1305" s="32" t="s">
        <v>224</v>
      </c>
      <c r="B1305" s="56" t="s">
        <v>225</v>
      </c>
      <c r="C1305" s="53" t="s">
        <v>58</v>
      </c>
      <c r="D1305" s="65" t="s">
        <v>53</v>
      </c>
      <c r="E1305" s="65" t="s">
        <v>20</v>
      </c>
      <c r="F1305" s="60" t="s">
        <v>96</v>
      </c>
      <c r="G1305" s="70">
        <v>1</v>
      </c>
      <c r="H1305" s="34">
        <v>2006</v>
      </c>
      <c r="I1305" s="33">
        <v>2010</v>
      </c>
      <c r="J1305" s="65">
        <v>2031</v>
      </c>
      <c r="K1305" s="35">
        <v>30</v>
      </c>
      <c r="L1305" s="32">
        <v>0.75</v>
      </c>
      <c r="M1305" s="32">
        <v>0.1</v>
      </c>
      <c r="N1305" s="32">
        <v>0</v>
      </c>
      <c r="O1305" s="32">
        <v>0.15</v>
      </c>
      <c r="P1305" s="36">
        <v>0.875</v>
      </c>
      <c r="Q1305" s="37">
        <v>0.51249999999999996</v>
      </c>
      <c r="R1305" s="38">
        <v>34.73189</v>
      </c>
      <c r="S1305" s="39">
        <v>0</v>
      </c>
      <c r="T1305" s="39">
        <v>34.73189</v>
      </c>
      <c r="U1305" s="39">
        <v>17.800093624999999</v>
      </c>
      <c r="V1305" s="40">
        <v>16.931796375000001</v>
      </c>
      <c r="W1305" s="41">
        <f>IFERROR(Table1[[#This Row],[DC Capex (Inflated)]]/Table1[[#This Row],[Total capital cost Incl subsidies (Inflated)]],0)</f>
        <v>0.51249999999999996</v>
      </c>
      <c r="X1305" s="42">
        <f>IFERROR(Table1[[#This Row],[Rates Loan (Inflated)]]/Table1[[#This Row],[Total capital cost Incl subsidies (Inflated)]],0)</f>
        <v>0.48750000000000004</v>
      </c>
      <c r="Y1305" s="43">
        <f>IFERROR(Table1[[#This Row],[Subsidies (Uninflated)]]/Table1[[#This Row],[Total capital cost Incl subsidies (Inflated)]],0)</f>
        <v>0</v>
      </c>
      <c r="Z1305" s="10"/>
    </row>
    <row r="1306" spans="1:26" ht="23.25" x14ac:dyDescent="0.35">
      <c r="A1306" s="32" t="s">
        <v>226</v>
      </c>
      <c r="B1306" s="56" t="s">
        <v>227</v>
      </c>
      <c r="C1306" s="53" t="s">
        <v>58</v>
      </c>
      <c r="D1306" s="65" t="s">
        <v>53</v>
      </c>
      <c r="E1306" s="65" t="s">
        <v>20</v>
      </c>
      <c r="F1306" s="60" t="s">
        <v>96</v>
      </c>
      <c r="G1306" s="70">
        <v>1</v>
      </c>
      <c r="H1306" s="34">
        <v>2006</v>
      </c>
      <c r="I1306" s="33">
        <v>2010</v>
      </c>
      <c r="J1306" s="65">
        <v>2031</v>
      </c>
      <c r="K1306" s="35">
        <v>30</v>
      </c>
      <c r="L1306" s="32">
        <v>0.75</v>
      </c>
      <c r="M1306" s="32">
        <v>0.1</v>
      </c>
      <c r="N1306" s="32">
        <v>0</v>
      </c>
      <c r="O1306" s="32">
        <v>0.15</v>
      </c>
      <c r="P1306" s="36">
        <v>0.875</v>
      </c>
      <c r="Q1306" s="37">
        <v>0.51249999999999996</v>
      </c>
      <c r="R1306" s="38">
        <v>32.356029999999997</v>
      </c>
      <c r="S1306" s="39">
        <v>0</v>
      </c>
      <c r="T1306" s="39">
        <v>32.356029999999997</v>
      </c>
      <c r="U1306" s="39">
        <v>16.582465374999998</v>
      </c>
      <c r="V1306" s="40">
        <v>15.773564624999999</v>
      </c>
      <c r="W1306" s="41">
        <f>IFERROR(Table1[[#This Row],[DC Capex (Inflated)]]/Table1[[#This Row],[Total capital cost Incl subsidies (Inflated)]],0)</f>
        <v>0.51249999999999996</v>
      </c>
      <c r="X1306" s="42">
        <f>IFERROR(Table1[[#This Row],[Rates Loan (Inflated)]]/Table1[[#This Row],[Total capital cost Incl subsidies (Inflated)]],0)</f>
        <v>0.48749999999999999</v>
      </c>
      <c r="Y1306" s="43">
        <f>IFERROR(Table1[[#This Row],[Subsidies (Uninflated)]]/Table1[[#This Row],[Total capital cost Incl subsidies (Inflated)]],0)</f>
        <v>0</v>
      </c>
      <c r="Z1306" s="10"/>
    </row>
    <row r="1307" spans="1:26" ht="23.25" x14ac:dyDescent="0.35">
      <c r="A1307" s="32" t="s">
        <v>228</v>
      </c>
      <c r="B1307" s="56" t="s">
        <v>229</v>
      </c>
      <c r="C1307" s="53" t="s">
        <v>58</v>
      </c>
      <c r="D1307" s="65" t="s">
        <v>53</v>
      </c>
      <c r="E1307" s="65" t="s">
        <v>20</v>
      </c>
      <c r="F1307" s="60" t="s">
        <v>96</v>
      </c>
      <c r="G1307" s="70">
        <v>1</v>
      </c>
      <c r="H1307" s="34">
        <v>2006</v>
      </c>
      <c r="I1307" s="33">
        <v>2010</v>
      </c>
      <c r="J1307" s="65">
        <v>2031</v>
      </c>
      <c r="K1307" s="35">
        <v>30</v>
      </c>
      <c r="L1307" s="32">
        <v>0.75</v>
      </c>
      <c r="M1307" s="32">
        <v>0.1</v>
      </c>
      <c r="N1307" s="32">
        <v>0</v>
      </c>
      <c r="O1307" s="32">
        <v>0.15</v>
      </c>
      <c r="P1307" s="36">
        <v>0.875</v>
      </c>
      <c r="Q1307" s="37">
        <v>0.51249999999999996</v>
      </c>
      <c r="R1307" s="38">
        <v>61.017090000000003</v>
      </c>
      <c r="S1307" s="39">
        <v>0</v>
      </c>
      <c r="T1307" s="39">
        <v>61.017090000000003</v>
      </c>
      <c r="U1307" s="39">
        <v>31.271258624999998</v>
      </c>
      <c r="V1307" s="40">
        <v>29.745831375000005</v>
      </c>
      <c r="W1307" s="41">
        <f>IFERROR(Table1[[#This Row],[DC Capex (Inflated)]]/Table1[[#This Row],[Total capital cost Incl subsidies (Inflated)]],0)</f>
        <v>0.51249999999999996</v>
      </c>
      <c r="X1307" s="42">
        <f>IFERROR(Table1[[#This Row],[Rates Loan (Inflated)]]/Table1[[#This Row],[Total capital cost Incl subsidies (Inflated)]],0)</f>
        <v>0.48750000000000004</v>
      </c>
      <c r="Y1307" s="43">
        <f>IFERROR(Table1[[#This Row],[Subsidies (Uninflated)]]/Table1[[#This Row],[Total capital cost Incl subsidies (Inflated)]],0)</f>
        <v>0</v>
      </c>
      <c r="Z1307" s="10"/>
    </row>
    <row r="1308" spans="1:26" ht="23.25" x14ac:dyDescent="0.35">
      <c r="A1308" s="32" t="s">
        <v>230</v>
      </c>
      <c r="B1308" s="56" t="s">
        <v>231</v>
      </c>
      <c r="C1308" s="53" t="s">
        <v>58</v>
      </c>
      <c r="D1308" s="65" t="s">
        <v>53</v>
      </c>
      <c r="E1308" s="65" t="s">
        <v>20</v>
      </c>
      <c r="F1308" s="60" t="s">
        <v>96</v>
      </c>
      <c r="G1308" s="70">
        <v>1</v>
      </c>
      <c r="H1308" s="34">
        <v>2006</v>
      </c>
      <c r="I1308" s="33">
        <v>2005</v>
      </c>
      <c r="J1308" s="65">
        <v>2031</v>
      </c>
      <c r="K1308" s="35">
        <v>30</v>
      </c>
      <c r="L1308" s="32">
        <v>0.75</v>
      </c>
      <c r="M1308" s="32">
        <v>0.1</v>
      </c>
      <c r="N1308" s="32">
        <v>0</v>
      </c>
      <c r="O1308" s="32">
        <v>0.15</v>
      </c>
      <c r="P1308" s="36">
        <v>0.875</v>
      </c>
      <c r="Q1308" s="37">
        <v>0.51249999999999996</v>
      </c>
      <c r="R1308" s="38">
        <v>31.273</v>
      </c>
      <c r="S1308" s="39">
        <v>0</v>
      </c>
      <c r="T1308" s="39">
        <v>31.273</v>
      </c>
      <c r="U1308" s="39">
        <v>16.027412499999997</v>
      </c>
      <c r="V1308" s="40">
        <v>15.245587500000003</v>
      </c>
      <c r="W1308" s="41">
        <f>IFERROR(Table1[[#This Row],[DC Capex (Inflated)]]/Table1[[#This Row],[Total capital cost Incl subsidies (Inflated)]],0)</f>
        <v>0.51249999999999996</v>
      </c>
      <c r="X1308" s="42">
        <f>IFERROR(Table1[[#This Row],[Rates Loan (Inflated)]]/Table1[[#This Row],[Total capital cost Incl subsidies (Inflated)]],0)</f>
        <v>0.4875000000000001</v>
      </c>
      <c r="Y1308" s="43">
        <f>IFERROR(Table1[[#This Row],[Subsidies (Uninflated)]]/Table1[[#This Row],[Total capital cost Incl subsidies (Inflated)]],0)</f>
        <v>0</v>
      </c>
      <c r="Z1308" s="10"/>
    </row>
    <row r="1309" spans="1:26" ht="23.25" x14ac:dyDescent="0.35">
      <c r="A1309" s="32" t="s">
        <v>232</v>
      </c>
      <c r="B1309" s="56" t="s">
        <v>233</v>
      </c>
      <c r="C1309" s="53" t="s">
        <v>58</v>
      </c>
      <c r="D1309" s="65" t="s">
        <v>53</v>
      </c>
      <c r="E1309" s="65" t="s">
        <v>20</v>
      </c>
      <c r="F1309" s="60" t="s">
        <v>96</v>
      </c>
      <c r="G1309" s="70">
        <v>1</v>
      </c>
      <c r="H1309" s="34">
        <v>2006</v>
      </c>
      <c r="I1309" s="33">
        <v>2009</v>
      </c>
      <c r="J1309" s="65">
        <v>2031</v>
      </c>
      <c r="K1309" s="35">
        <v>30</v>
      </c>
      <c r="L1309" s="32">
        <v>0.75</v>
      </c>
      <c r="M1309" s="32">
        <v>0.1</v>
      </c>
      <c r="N1309" s="32">
        <v>0</v>
      </c>
      <c r="O1309" s="32">
        <v>0.15</v>
      </c>
      <c r="P1309" s="36">
        <v>0.875</v>
      </c>
      <c r="Q1309" s="37">
        <v>0.51249999999999996</v>
      </c>
      <c r="R1309" s="38">
        <v>33.869169999999997</v>
      </c>
      <c r="S1309" s="39">
        <v>0</v>
      </c>
      <c r="T1309" s="39">
        <v>33.869169999999997</v>
      </c>
      <c r="U1309" s="39">
        <v>17.357949625</v>
      </c>
      <c r="V1309" s="40">
        <v>16.511220375000001</v>
      </c>
      <c r="W1309" s="41">
        <f>IFERROR(Table1[[#This Row],[DC Capex (Inflated)]]/Table1[[#This Row],[Total capital cost Incl subsidies (Inflated)]],0)</f>
        <v>0.51250000000000007</v>
      </c>
      <c r="X1309" s="42">
        <f>IFERROR(Table1[[#This Row],[Rates Loan (Inflated)]]/Table1[[#This Row],[Total capital cost Incl subsidies (Inflated)]],0)</f>
        <v>0.48750000000000004</v>
      </c>
      <c r="Y1309" s="43">
        <f>IFERROR(Table1[[#This Row],[Subsidies (Uninflated)]]/Table1[[#This Row],[Total capital cost Incl subsidies (Inflated)]],0)</f>
        <v>0</v>
      </c>
      <c r="Z1309" s="10"/>
    </row>
    <row r="1310" spans="1:26" ht="23.25" x14ac:dyDescent="0.35">
      <c r="A1310" s="32" t="s">
        <v>238</v>
      </c>
      <c r="B1310" s="56" t="s">
        <v>239</v>
      </c>
      <c r="C1310" s="53" t="s">
        <v>58</v>
      </c>
      <c r="D1310" s="65" t="s">
        <v>53</v>
      </c>
      <c r="E1310" s="65" t="s">
        <v>20</v>
      </c>
      <c r="F1310" s="60" t="s">
        <v>96</v>
      </c>
      <c r="G1310" s="70">
        <v>1</v>
      </c>
      <c r="H1310" s="34">
        <v>2006</v>
      </c>
      <c r="I1310" s="33">
        <v>2011</v>
      </c>
      <c r="J1310" s="65">
        <v>2031</v>
      </c>
      <c r="K1310" s="35">
        <v>30</v>
      </c>
      <c r="L1310" s="32">
        <v>0.75</v>
      </c>
      <c r="M1310" s="32">
        <v>0.1</v>
      </c>
      <c r="N1310" s="32">
        <v>0</v>
      </c>
      <c r="O1310" s="32">
        <v>0.15</v>
      </c>
      <c r="P1310" s="36">
        <v>0.875</v>
      </c>
      <c r="Q1310" s="37">
        <v>0.51249999999999996</v>
      </c>
      <c r="R1310" s="38">
        <v>121.33251</v>
      </c>
      <c r="S1310" s="39">
        <v>0</v>
      </c>
      <c r="T1310" s="39">
        <v>121.33251</v>
      </c>
      <c r="U1310" s="39">
        <v>62.182911374999996</v>
      </c>
      <c r="V1310" s="40">
        <v>59.149598625000003</v>
      </c>
      <c r="W1310" s="41">
        <f>IFERROR(Table1[[#This Row],[DC Capex (Inflated)]]/Table1[[#This Row],[Total capital cost Incl subsidies (Inflated)]],0)</f>
        <v>0.51249999999999996</v>
      </c>
      <c r="X1310" s="42">
        <f>IFERROR(Table1[[#This Row],[Rates Loan (Inflated)]]/Table1[[#This Row],[Total capital cost Incl subsidies (Inflated)]],0)</f>
        <v>0.48750000000000004</v>
      </c>
      <c r="Y1310" s="43">
        <f>IFERROR(Table1[[#This Row],[Subsidies (Uninflated)]]/Table1[[#This Row],[Total capital cost Incl subsidies (Inflated)]],0)</f>
        <v>0</v>
      </c>
      <c r="Z1310" s="10"/>
    </row>
    <row r="1311" spans="1:26" ht="23.25" x14ac:dyDescent="0.35">
      <c r="A1311" s="32" t="s">
        <v>236</v>
      </c>
      <c r="B1311" s="56" t="s">
        <v>237</v>
      </c>
      <c r="C1311" s="53" t="s">
        <v>58</v>
      </c>
      <c r="D1311" s="65" t="s">
        <v>53</v>
      </c>
      <c r="E1311" s="65" t="s">
        <v>20</v>
      </c>
      <c r="F1311" s="60" t="s">
        <v>96</v>
      </c>
      <c r="G1311" s="70">
        <v>1</v>
      </c>
      <c r="H1311" s="34">
        <v>2006</v>
      </c>
      <c r="I1311" s="33">
        <v>2010</v>
      </c>
      <c r="J1311" s="65">
        <v>2031</v>
      </c>
      <c r="K1311" s="35">
        <v>30</v>
      </c>
      <c r="L1311" s="32">
        <v>0.75</v>
      </c>
      <c r="M1311" s="32">
        <v>0.1</v>
      </c>
      <c r="N1311" s="32">
        <v>0</v>
      </c>
      <c r="O1311" s="32">
        <v>0.15</v>
      </c>
      <c r="P1311" s="36">
        <v>0.875</v>
      </c>
      <c r="Q1311" s="37">
        <v>0.51249999999999996</v>
      </c>
      <c r="R1311" s="38">
        <v>4.4248700000000003</v>
      </c>
      <c r="S1311" s="39">
        <v>0</v>
      </c>
      <c r="T1311" s="39">
        <v>4.4248700000000003</v>
      </c>
      <c r="U1311" s="39">
        <v>2.2677458750000001</v>
      </c>
      <c r="V1311" s="40">
        <v>2.1571241250000002</v>
      </c>
      <c r="W1311" s="41">
        <f>IFERROR(Table1[[#This Row],[DC Capex (Inflated)]]/Table1[[#This Row],[Total capital cost Incl subsidies (Inflated)]],0)</f>
        <v>0.51249999999999996</v>
      </c>
      <c r="X1311" s="42">
        <f>IFERROR(Table1[[#This Row],[Rates Loan (Inflated)]]/Table1[[#This Row],[Total capital cost Incl subsidies (Inflated)]],0)</f>
        <v>0.48749999999999999</v>
      </c>
      <c r="Y1311" s="43">
        <f>IFERROR(Table1[[#This Row],[Subsidies (Uninflated)]]/Table1[[#This Row],[Total capital cost Incl subsidies (Inflated)]],0)</f>
        <v>0</v>
      </c>
      <c r="Z1311" s="10"/>
    </row>
    <row r="1312" spans="1:26" ht="23.25" x14ac:dyDescent="0.35">
      <c r="A1312" s="32" t="s">
        <v>240</v>
      </c>
      <c r="B1312" s="56" t="s">
        <v>241</v>
      </c>
      <c r="C1312" s="53" t="s">
        <v>58</v>
      </c>
      <c r="D1312" s="65" t="s">
        <v>53</v>
      </c>
      <c r="E1312" s="65" t="s">
        <v>20</v>
      </c>
      <c r="F1312" s="60" t="s">
        <v>96</v>
      </c>
      <c r="G1312" s="70">
        <v>1</v>
      </c>
      <c r="H1312" s="34">
        <v>2006</v>
      </c>
      <c r="I1312" s="33">
        <v>2011</v>
      </c>
      <c r="J1312" s="65">
        <v>2031</v>
      </c>
      <c r="K1312" s="35">
        <v>30</v>
      </c>
      <c r="L1312" s="32">
        <v>0.75</v>
      </c>
      <c r="M1312" s="32">
        <v>0.1</v>
      </c>
      <c r="N1312" s="32">
        <v>0</v>
      </c>
      <c r="O1312" s="32">
        <v>0.15</v>
      </c>
      <c r="P1312" s="36">
        <v>0.875</v>
      </c>
      <c r="Q1312" s="37">
        <v>0.51249999999999996</v>
      </c>
      <c r="R1312" s="38">
        <v>33.94</v>
      </c>
      <c r="S1312" s="39">
        <v>0</v>
      </c>
      <c r="T1312" s="39">
        <v>33.94</v>
      </c>
      <c r="U1312" s="39">
        <v>17.39425</v>
      </c>
      <c r="V1312" s="40">
        <v>16.545750000000002</v>
      </c>
      <c r="W1312" s="41">
        <f>IFERROR(Table1[[#This Row],[DC Capex (Inflated)]]/Table1[[#This Row],[Total capital cost Incl subsidies (Inflated)]],0)</f>
        <v>0.51250000000000007</v>
      </c>
      <c r="X1312" s="42">
        <f>IFERROR(Table1[[#This Row],[Rates Loan (Inflated)]]/Table1[[#This Row],[Total capital cost Incl subsidies (Inflated)]],0)</f>
        <v>0.4875000000000001</v>
      </c>
      <c r="Y1312" s="43">
        <f>IFERROR(Table1[[#This Row],[Subsidies (Uninflated)]]/Table1[[#This Row],[Total capital cost Incl subsidies (Inflated)]],0)</f>
        <v>0</v>
      </c>
      <c r="Z1312" s="10"/>
    </row>
    <row r="1313" spans="1:26" ht="23.25" x14ac:dyDescent="0.35">
      <c r="A1313" s="32" t="s">
        <v>242</v>
      </c>
      <c r="B1313" s="56" t="s">
        <v>243</v>
      </c>
      <c r="C1313" s="53" t="s">
        <v>58</v>
      </c>
      <c r="D1313" s="65" t="s">
        <v>53</v>
      </c>
      <c r="E1313" s="65" t="s">
        <v>20</v>
      </c>
      <c r="F1313" s="60" t="s">
        <v>96</v>
      </c>
      <c r="G1313" s="70">
        <v>1</v>
      </c>
      <c r="H1313" s="34">
        <v>2006</v>
      </c>
      <c r="I1313" s="33">
        <v>2011</v>
      </c>
      <c r="J1313" s="65">
        <v>2031</v>
      </c>
      <c r="K1313" s="35">
        <v>30</v>
      </c>
      <c r="L1313" s="32">
        <v>0.75</v>
      </c>
      <c r="M1313" s="32">
        <v>0.1</v>
      </c>
      <c r="N1313" s="32">
        <v>0</v>
      </c>
      <c r="O1313" s="32">
        <v>0.15</v>
      </c>
      <c r="P1313" s="36">
        <v>0.875</v>
      </c>
      <c r="Q1313" s="37">
        <v>0.51249999999999996</v>
      </c>
      <c r="R1313" s="38">
        <v>42.335390000000004</v>
      </c>
      <c r="S1313" s="39">
        <v>0</v>
      </c>
      <c r="T1313" s="39">
        <v>42.335390000000004</v>
      </c>
      <c r="U1313" s="39">
        <v>21.696887374999999</v>
      </c>
      <c r="V1313" s="40">
        <v>20.638502625000001</v>
      </c>
      <c r="W1313" s="41">
        <f>IFERROR(Table1[[#This Row],[DC Capex (Inflated)]]/Table1[[#This Row],[Total capital cost Incl subsidies (Inflated)]],0)</f>
        <v>0.51249999999999996</v>
      </c>
      <c r="X1313" s="42">
        <f>IFERROR(Table1[[#This Row],[Rates Loan (Inflated)]]/Table1[[#This Row],[Total capital cost Incl subsidies (Inflated)]],0)</f>
        <v>0.48749999999999999</v>
      </c>
      <c r="Y1313" s="43">
        <f>IFERROR(Table1[[#This Row],[Subsidies (Uninflated)]]/Table1[[#This Row],[Total capital cost Incl subsidies (Inflated)]],0)</f>
        <v>0</v>
      </c>
      <c r="Z1313" s="10"/>
    </row>
    <row r="1314" spans="1:26" ht="23.25" x14ac:dyDescent="0.35">
      <c r="A1314" s="32" t="s">
        <v>244</v>
      </c>
      <c r="B1314" s="56" t="s">
        <v>245</v>
      </c>
      <c r="C1314" s="53" t="s">
        <v>58</v>
      </c>
      <c r="D1314" s="65" t="s">
        <v>53</v>
      </c>
      <c r="E1314" s="65" t="s">
        <v>20</v>
      </c>
      <c r="F1314" s="60" t="s">
        <v>96</v>
      </c>
      <c r="G1314" s="70">
        <v>1</v>
      </c>
      <c r="H1314" s="34">
        <v>2006</v>
      </c>
      <c r="I1314" s="33">
        <v>2011</v>
      </c>
      <c r="J1314" s="65">
        <v>2031</v>
      </c>
      <c r="K1314" s="35">
        <v>30</v>
      </c>
      <c r="L1314" s="32">
        <v>0.75</v>
      </c>
      <c r="M1314" s="32">
        <v>0.1</v>
      </c>
      <c r="N1314" s="32">
        <v>0</v>
      </c>
      <c r="O1314" s="32">
        <v>0.15</v>
      </c>
      <c r="P1314" s="36">
        <v>0.875</v>
      </c>
      <c r="Q1314" s="37">
        <v>0.51249999999999996</v>
      </c>
      <c r="R1314" s="38">
        <v>84.275999999999996</v>
      </c>
      <c r="S1314" s="39">
        <v>0</v>
      </c>
      <c r="T1314" s="39">
        <v>84.275999999999996</v>
      </c>
      <c r="U1314" s="39">
        <v>43.191449999999996</v>
      </c>
      <c r="V1314" s="40">
        <v>41.084550000000007</v>
      </c>
      <c r="W1314" s="41">
        <f>IFERROR(Table1[[#This Row],[DC Capex (Inflated)]]/Table1[[#This Row],[Total capital cost Incl subsidies (Inflated)]],0)</f>
        <v>0.51249999999999996</v>
      </c>
      <c r="X1314" s="42">
        <f>IFERROR(Table1[[#This Row],[Rates Loan (Inflated)]]/Table1[[#This Row],[Total capital cost Incl subsidies (Inflated)]],0)</f>
        <v>0.4875000000000001</v>
      </c>
      <c r="Y1314" s="43">
        <f>IFERROR(Table1[[#This Row],[Subsidies (Uninflated)]]/Table1[[#This Row],[Total capital cost Incl subsidies (Inflated)]],0)</f>
        <v>0</v>
      </c>
      <c r="Z1314" s="10"/>
    </row>
    <row r="1315" spans="1:26" ht="23.25" x14ac:dyDescent="0.35">
      <c r="A1315" s="32" t="s">
        <v>246</v>
      </c>
      <c r="B1315" s="56" t="s">
        <v>247</v>
      </c>
      <c r="C1315" s="53" t="s">
        <v>58</v>
      </c>
      <c r="D1315" s="65" t="s">
        <v>53</v>
      </c>
      <c r="E1315" s="65" t="s">
        <v>20</v>
      </c>
      <c r="F1315" s="60" t="s">
        <v>96</v>
      </c>
      <c r="G1315" s="70">
        <v>1</v>
      </c>
      <c r="H1315" s="34">
        <v>2006</v>
      </c>
      <c r="I1315" s="33">
        <v>2008</v>
      </c>
      <c r="J1315" s="65">
        <v>2031</v>
      </c>
      <c r="K1315" s="35">
        <v>30</v>
      </c>
      <c r="L1315" s="32">
        <v>0.75</v>
      </c>
      <c r="M1315" s="32">
        <v>0.1</v>
      </c>
      <c r="N1315" s="32">
        <v>0</v>
      </c>
      <c r="O1315" s="32">
        <v>0.15</v>
      </c>
      <c r="P1315" s="36">
        <v>0.875</v>
      </c>
      <c r="Q1315" s="37">
        <v>0.51249999999999996</v>
      </c>
      <c r="R1315" s="38">
        <v>25.805869999999999</v>
      </c>
      <c r="S1315" s="39">
        <v>0</v>
      </c>
      <c r="T1315" s="39">
        <v>25.805869999999999</v>
      </c>
      <c r="U1315" s="39">
        <v>13.225508375</v>
      </c>
      <c r="V1315" s="40">
        <v>12.580361625000002</v>
      </c>
      <c r="W1315" s="41">
        <f>IFERROR(Table1[[#This Row],[DC Capex (Inflated)]]/Table1[[#This Row],[Total capital cost Incl subsidies (Inflated)]],0)</f>
        <v>0.51250000000000007</v>
      </c>
      <c r="X1315" s="42">
        <f>IFERROR(Table1[[#This Row],[Rates Loan (Inflated)]]/Table1[[#This Row],[Total capital cost Incl subsidies (Inflated)]],0)</f>
        <v>0.4875000000000001</v>
      </c>
      <c r="Y1315" s="43">
        <f>IFERROR(Table1[[#This Row],[Subsidies (Uninflated)]]/Table1[[#This Row],[Total capital cost Incl subsidies (Inflated)]],0)</f>
        <v>0</v>
      </c>
      <c r="Z1315" s="10"/>
    </row>
    <row r="1316" spans="1:26" ht="23.25" x14ac:dyDescent="0.35">
      <c r="A1316" s="32" t="s">
        <v>248</v>
      </c>
      <c r="B1316" s="56" t="s">
        <v>249</v>
      </c>
      <c r="C1316" s="53" t="s">
        <v>58</v>
      </c>
      <c r="D1316" s="65" t="s">
        <v>53</v>
      </c>
      <c r="E1316" s="65" t="s">
        <v>20</v>
      </c>
      <c r="F1316" s="60" t="s">
        <v>96</v>
      </c>
      <c r="G1316" s="70">
        <v>1</v>
      </c>
      <c r="H1316" s="34">
        <v>2006</v>
      </c>
      <c r="I1316" s="33">
        <v>2008</v>
      </c>
      <c r="J1316" s="65">
        <v>2031</v>
      </c>
      <c r="K1316" s="35">
        <v>30</v>
      </c>
      <c r="L1316" s="32">
        <v>0.75</v>
      </c>
      <c r="M1316" s="32">
        <v>0.1</v>
      </c>
      <c r="N1316" s="32">
        <v>0</v>
      </c>
      <c r="O1316" s="32">
        <v>0.15</v>
      </c>
      <c r="P1316" s="36">
        <v>0.875</v>
      </c>
      <c r="Q1316" s="37">
        <v>0.51249999999999996</v>
      </c>
      <c r="R1316" s="38">
        <v>309.31545</v>
      </c>
      <c r="S1316" s="39">
        <v>0</v>
      </c>
      <c r="T1316" s="39">
        <v>309.31545</v>
      </c>
      <c r="U1316" s="39">
        <v>158.52416812499999</v>
      </c>
      <c r="V1316" s="40">
        <v>150.79128187500001</v>
      </c>
      <c r="W1316" s="41">
        <f>IFERROR(Table1[[#This Row],[DC Capex (Inflated)]]/Table1[[#This Row],[Total capital cost Incl subsidies (Inflated)]],0)</f>
        <v>0.51249999999999996</v>
      </c>
      <c r="X1316" s="42">
        <f>IFERROR(Table1[[#This Row],[Rates Loan (Inflated)]]/Table1[[#This Row],[Total capital cost Incl subsidies (Inflated)]],0)</f>
        <v>0.48750000000000004</v>
      </c>
      <c r="Y1316" s="43">
        <f>IFERROR(Table1[[#This Row],[Subsidies (Uninflated)]]/Table1[[#This Row],[Total capital cost Incl subsidies (Inflated)]],0)</f>
        <v>0</v>
      </c>
      <c r="Z1316" s="10"/>
    </row>
    <row r="1317" spans="1:26" ht="23.25" x14ac:dyDescent="0.35">
      <c r="A1317" s="32" t="s">
        <v>250</v>
      </c>
      <c r="B1317" s="56" t="s">
        <v>251</v>
      </c>
      <c r="C1317" s="53" t="s">
        <v>58</v>
      </c>
      <c r="D1317" s="65" t="s">
        <v>53</v>
      </c>
      <c r="E1317" s="65" t="s">
        <v>20</v>
      </c>
      <c r="F1317" s="60" t="s">
        <v>96</v>
      </c>
      <c r="G1317" s="70">
        <v>1</v>
      </c>
      <c r="H1317" s="34">
        <v>2006</v>
      </c>
      <c r="I1317" s="33">
        <v>2008</v>
      </c>
      <c r="J1317" s="65">
        <v>2031</v>
      </c>
      <c r="K1317" s="35">
        <v>30</v>
      </c>
      <c r="L1317" s="32">
        <v>0.75</v>
      </c>
      <c r="M1317" s="32">
        <v>0.1</v>
      </c>
      <c r="N1317" s="32">
        <v>0</v>
      </c>
      <c r="O1317" s="32">
        <v>0.15</v>
      </c>
      <c r="P1317" s="36">
        <v>0.875</v>
      </c>
      <c r="Q1317" s="37">
        <v>0.51249999999999996</v>
      </c>
      <c r="R1317" s="38">
        <v>73.843440000000001</v>
      </c>
      <c r="S1317" s="39">
        <v>0</v>
      </c>
      <c r="T1317" s="39">
        <v>73.843440000000001</v>
      </c>
      <c r="U1317" s="39">
        <v>37.844763</v>
      </c>
      <c r="V1317" s="40">
        <v>35.998677000000001</v>
      </c>
      <c r="W1317" s="41">
        <f>IFERROR(Table1[[#This Row],[DC Capex (Inflated)]]/Table1[[#This Row],[Total capital cost Incl subsidies (Inflated)]],0)</f>
        <v>0.51249999999999996</v>
      </c>
      <c r="X1317" s="42">
        <f>IFERROR(Table1[[#This Row],[Rates Loan (Inflated)]]/Table1[[#This Row],[Total capital cost Incl subsidies (Inflated)]],0)</f>
        <v>0.48749999999999999</v>
      </c>
      <c r="Y1317" s="43">
        <f>IFERROR(Table1[[#This Row],[Subsidies (Uninflated)]]/Table1[[#This Row],[Total capital cost Incl subsidies (Inflated)]],0)</f>
        <v>0</v>
      </c>
      <c r="Z1317" s="10"/>
    </row>
    <row r="1318" spans="1:26" ht="23.25" x14ac:dyDescent="0.35">
      <c r="A1318" s="32" t="s">
        <v>252</v>
      </c>
      <c r="B1318" s="56" t="s">
        <v>253</v>
      </c>
      <c r="C1318" s="53" t="s">
        <v>58</v>
      </c>
      <c r="D1318" s="65" t="s">
        <v>53</v>
      </c>
      <c r="E1318" s="65" t="s">
        <v>20</v>
      </c>
      <c r="F1318" s="60" t="s">
        <v>96</v>
      </c>
      <c r="G1318" s="70">
        <v>1</v>
      </c>
      <c r="H1318" s="34">
        <v>2006</v>
      </c>
      <c r="I1318" s="33">
        <v>2010</v>
      </c>
      <c r="J1318" s="65">
        <v>2031</v>
      </c>
      <c r="K1318" s="35">
        <v>30</v>
      </c>
      <c r="L1318" s="32">
        <v>0.75</v>
      </c>
      <c r="M1318" s="32">
        <v>0.1</v>
      </c>
      <c r="N1318" s="32">
        <v>0</v>
      </c>
      <c r="O1318" s="32">
        <v>0.15</v>
      </c>
      <c r="P1318" s="36">
        <v>0.875</v>
      </c>
      <c r="Q1318" s="37">
        <v>0.51249999999999996</v>
      </c>
      <c r="R1318" s="38">
        <v>69.081410000000005</v>
      </c>
      <c r="S1318" s="39">
        <v>0</v>
      </c>
      <c r="T1318" s="39">
        <v>69.081410000000005</v>
      </c>
      <c r="U1318" s="39">
        <v>35.404222625000003</v>
      </c>
      <c r="V1318" s="40">
        <v>33.677187375000003</v>
      </c>
      <c r="W1318" s="41">
        <f>IFERROR(Table1[[#This Row],[DC Capex (Inflated)]]/Table1[[#This Row],[Total capital cost Incl subsidies (Inflated)]],0)</f>
        <v>0.51249999999999996</v>
      </c>
      <c r="X1318" s="42">
        <f>IFERROR(Table1[[#This Row],[Rates Loan (Inflated)]]/Table1[[#This Row],[Total capital cost Incl subsidies (Inflated)]],0)</f>
        <v>0.48749999999999999</v>
      </c>
      <c r="Y1318" s="43">
        <f>IFERROR(Table1[[#This Row],[Subsidies (Uninflated)]]/Table1[[#This Row],[Total capital cost Incl subsidies (Inflated)]],0)</f>
        <v>0</v>
      </c>
      <c r="Z1318" s="10"/>
    </row>
    <row r="1319" spans="1:26" ht="23.25" x14ac:dyDescent="0.35">
      <c r="A1319" s="32" t="s">
        <v>254</v>
      </c>
      <c r="B1319" s="56" t="s">
        <v>255</v>
      </c>
      <c r="C1319" s="53" t="s">
        <v>58</v>
      </c>
      <c r="D1319" s="65" t="s">
        <v>53</v>
      </c>
      <c r="E1319" s="65" t="s">
        <v>20</v>
      </c>
      <c r="F1319" s="60" t="s">
        <v>96</v>
      </c>
      <c r="G1319" s="70">
        <v>1</v>
      </c>
      <c r="H1319" s="34">
        <v>2006</v>
      </c>
      <c r="I1319" s="33">
        <v>2010</v>
      </c>
      <c r="J1319" s="65">
        <v>2031</v>
      </c>
      <c r="K1319" s="35">
        <v>30</v>
      </c>
      <c r="L1319" s="32">
        <v>0.75</v>
      </c>
      <c r="M1319" s="32">
        <v>0.1</v>
      </c>
      <c r="N1319" s="32">
        <v>0</v>
      </c>
      <c r="O1319" s="32">
        <v>0.15</v>
      </c>
      <c r="P1319" s="36">
        <v>0.875</v>
      </c>
      <c r="Q1319" s="37">
        <v>0.51249999999999996</v>
      </c>
      <c r="R1319" s="38">
        <v>14.197280000000001</v>
      </c>
      <c r="S1319" s="39">
        <v>0</v>
      </c>
      <c r="T1319" s="39">
        <v>14.197280000000001</v>
      </c>
      <c r="U1319" s="39">
        <v>7.2761059999999995</v>
      </c>
      <c r="V1319" s="40">
        <v>6.9211740000000015</v>
      </c>
      <c r="W1319" s="41">
        <f>IFERROR(Table1[[#This Row],[DC Capex (Inflated)]]/Table1[[#This Row],[Total capital cost Incl subsidies (Inflated)]],0)</f>
        <v>0.51249999999999996</v>
      </c>
      <c r="X1319" s="42">
        <f>IFERROR(Table1[[#This Row],[Rates Loan (Inflated)]]/Table1[[#This Row],[Total capital cost Incl subsidies (Inflated)]],0)</f>
        <v>0.48750000000000004</v>
      </c>
      <c r="Y1319" s="43">
        <f>IFERROR(Table1[[#This Row],[Subsidies (Uninflated)]]/Table1[[#This Row],[Total capital cost Incl subsidies (Inflated)]],0)</f>
        <v>0</v>
      </c>
      <c r="Z1319" s="10"/>
    </row>
    <row r="1320" spans="1:26" ht="23.25" x14ac:dyDescent="0.35">
      <c r="A1320" s="32" t="s">
        <v>256</v>
      </c>
      <c r="B1320" s="56" t="s">
        <v>257</v>
      </c>
      <c r="C1320" s="53" t="s">
        <v>58</v>
      </c>
      <c r="D1320" s="65" t="s">
        <v>53</v>
      </c>
      <c r="E1320" s="65" t="s">
        <v>20</v>
      </c>
      <c r="F1320" s="60" t="s">
        <v>96</v>
      </c>
      <c r="G1320" s="70">
        <v>1</v>
      </c>
      <c r="H1320" s="34">
        <v>2006</v>
      </c>
      <c r="I1320" s="33">
        <v>2010</v>
      </c>
      <c r="J1320" s="65">
        <v>2031</v>
      </c>
      <c r="K1320" s="35">
        <v>30</v>
      </c>
      <c r="L1320" s="32">
        <v>0.75</v>
      </c>
      <c r="M1320" s="32">
        <v>0.1</v>
      </c>
      <c r="N1320" s="32">
        <v>0</v>
      </c>
      <c r="O1320" s="32">
        <v>0.15</v>
      </c>
      <c r="P1320" s="36">
        <v>0.875</v>
      </c>
      <c r="Q1320" s="37">
        <v>0.51249999999999996</v>
      </c>
      <c r="R1320" s="38">
        <v>9.15198</v>
      </c>
      <c r="S1320" s="39">
        <v>0</v>
      </c>
      <c r="T1320" s="39">
        <v>9.15198</v>
      </c>
      <c r="U1320" s="39">
        <v>4.6903897499999996</v>
      </c>
      <c r="V1320" s="40">
        <v>4.4615902500000004</v>
      </c>
      <c r="W1320" s="41">
        <f>IFERROR(Table1[[#This Row],[DC Capex (Inflated)]]/Table1[[#This Row],[Total capital cost Incl subsidies (Inflated)]],0)</f>
        <v>0.51249999999999996</v>
      </c>
      <c r="X1320" s="42">
        <f>IFERROR(Table1[[#This Row],[Rates Loan (Inflated)]]/Table1[[#This Row],[Total capital cost Incl subsidies (Inflated)]],0)</f>
        <v>0.48750000000000004</v>
      </c>
      <c r="Y1320" s="43">
        <f>IFERROR(Table1[[#This Row],[Subsidies (Uninflated)]]/Table1[[#This Row],[Total capital cost Incl subsidies (Inflated)]],0)</f>
        <v>0</v>
      </c>
      <c r="Z1320" s="10"/>
    </row>
    <row r="1321" spans="1:26" ht="23.25" x14ac:dyDescent="0.35">
      <c r="A1321" s="32" t="s">
        <v>258</v>
      </c>
      <c r="B1321" s="56" t="s">
        <v>259</v>
      </c>
      <c r="C1321" s="53" t="s">
        <v>58</v>
      </c>
      <c r="D1321" s="65" t="s">
        <v>53</v>
      </c>
      <c r="E1321" s="65" t="s">
        <v>20</v>
      </c>
      <c r="F1321" s="60" t="s">
        <v>96</v>
      </c>
      <c r="G1321" s="70">
        <v>1</v>
      </c>
      <c r="H1321" s="34">
        <v>2006</v>
      </c>
      <c r="I1321" s="33">
        <v>2008</v>
      </c>
      <c r="J1321" s="65">
        <v>2031</v>
      </c>
      <c r="K1321" s="35">
        <v>30</v>
      </c>
      <c r="L1321" s="32">
        <v>0.75</v>
      </c>
      <c r="M1321" s="32">
        <v>0.1</v>
      </c>
      <c r="N1321" s="32">
        <v>0</v>
      </c>
      <c r="O1321" s="32">
        <v>0.15</v>
      </c>
      <c r="P1321" s="36">
        <v>0.875</v>
      </c>
      <c r="Q1321" s="37">
        <v>0.51249999999999996</v>
      </c>
      <c r="R1321" s="38">
        <v>91.290549999999996</v>
      </c>
      <c r="S1321" s="39">
        <v>0</v>
      </c>
      <c r="T1321" s="39">
        <v>91.290549999999996</v>
      </c>
      <c r="U1321" s="39">
        <v>46.78640687499999</v>
      </c>
      <c r="V1321" s="40">
        <v>44.504143124999999</v>
      </c>
      <c r="W1321" s="41">
        <f>IFERROR(Table1[[#This Row],[DC Capex (Inflated)]]/Table1[[#This Row],[Total capital cost Incl subsidies (Inflated)]],0)</f>
        <v>0.51249999999999996</v>
      </c>
      <c r="X1321" s="42">
        <f>IFERROR(Table1[[#This Row],[Rates Loan (Inflated)]]/Table1[[#This Row],[Total capital cost Incl subsidies (Inflated)]],0)</f>
        <v>0.48749999999999999</v>
      </c>
      <c r="Y1321" s="43">
        <f>IFERROR(Table1[[#This Row],[Subsidies (Uninflated)]]/Table1[[#This Row],[Total capital cost Incl subsidies (Inflated)]],0)</f>
        <v>0</v>
      </c>
      <c r="Z1321" s="10"/>
    </row>
    <row r="1322" spans="1:26" ht="23.25" x14ac:dyDescent="0.35">
      <c r="A1322" s="32" t="s">
        <v>301</v>
      </c>
      <c r="B1322" s="56" t="s">
        <v>302</v>
      </c>
      <c r="C1322" s="53" t="s">
        <v>58</v>
      </c>
      <c r="D1322" s="65" t="s">
        <v>53</v>
      </c>
      <c r="E1322" s="65" t="s">
        <v>20</v>
      </c>
      <c r="F1322" s="60" t="s">
        <v>96</v>
      </c>
      <c r="G1322" s="70">
        <v>1</v>
      </c>
      <c r="H1322" s="34">
        <v>2006</v>
      </c>
      <c r="I1322" s="33">
        <v>2009</v>
      </c>
      <c r="J1322" s="65">
        <v>2031</v>
      </c>
      <c r="K1322" s="35">
        <v>30</v>
      </c>
      <c r="L1322" s="32">
        <v>0.75</v>
      </c>
      <c r="M1322" s="32">
        <v>0.1</v>
      </c>
      <c r="N1322" s="32">
        <v>0</v>
      </c>
      <c r="O1322" s="32">
        <v>0.15</v>
      </c>
      <c r="P1322" s="36">
        <v>0.875</v>
      </c>
      <c r="Q1322" s="37">
        <v>0.51249999999999996</v>
      </c>
      <c r="R1322" s="38">
        <v>72.762150000000005</v>
      </c>
      <c r="S1322" s="39">
        <v>0</v>
      </c>
      <c r="T1322" s="39">
        <v>72.762150000000005</v>
      </c>
      <c r="U1322" s="39">
        <v>37.290601875</v>
      </c>
      <c r="V1322" s="40">
        <v>35.471548125000005</v>
      </c>
      <c r="W1322" s="41">
        <f>IFERROR(Table1[[#This Row],[DC Capex (Inflated)]]/Table1[[#This Row],[Total capital cost Incl subsidies (Inflated)]],0)</f>
        <v>0.51249999999999996</v>
      </c>
      <c r="X1322" s="42">
        <f>IFERROR(Table1[[#This Row],[Rates Loan (Inflated)]]/Table1[[#This Row],[Total capital cost Incl subsidies (Inflated)]],0)</f>
        <v>0.48750000000000004</v>
      </c>
      <c r="Y1322" s="43">
        <f>IFERROR(Table1[[#This Row],[Subsidies (Uninflated)]]/Table1[[#This Row],[Total capital cost Incl subsidies (Inflated)]],0)</f>
        <v>0</v>
      </c>
      <c r="Z1322" s="10"/>
    </row>
    <row r="1323" spans="1:26" ht="23.25" x14ac:dyDescent="0.35">
      <c r="A1323" s="32" t="s">
        <v>288</v>
      </c>
      <c r="B1323" s="56" t="s">
        <v>287</v>
      </c>
      <c r="C1323" s="53" t="s">
        <v>58</v>
      </c>
      <c r="D1323" s="65" t="s">
        <v>53</v>
      </c>
      <c r="E1323" s="65" t="s">
        <v>20</v>
      </c>
      <c r="F1323" s="60" t="s">
        <v>96</v>
      </c>
      <c r="G1323" s="70">
        <v>0.5</v>
      </c>
      <c r="H1323" s="34">
        <v>2006</v>
      </c>
      <c r="I1323" s="33">
        <v>2012</v>
      </c>
      <c r="J1323" s="65">
        <v>2031</v>
      </c>
      <c r="K1323" s="35">
        <v>30</v>
      </c>
      <c r="L1323" s="32">
        <v>0.75</v>
      </c>
      <c r="M1323" s="32">
        <v>0.1</v>
      </c>
      <c r="N1323" s="32">
        <v>0</v>
      </c>
      <c r="O1323" s="32">
        <v>0.15</v>
      </c>
      <c r="P1323" s="36">
        <v>0.875</v>
      </c>
      <c r="Q1323" s="37">
        <v>0.51249999999999996</v>
      </c>
      <c r="R1323" s="38">
        <v>13.78815</v>
      </c>
      <c r="S1323" s="39">
        <v>0</v>
      </c>
      <c r="T1323" s="39">
        <v>13.78815</v>
      </c>
      <c r="U1323" s="39">
        <v>7.0664268749999994</v>
      </c>
      <c r="V1323" s="40">
        <v>6.7217231250000005</v>
      </c>
      <c r="W1323" s="41">
        <f>IFERROR(Table1[[#This Row],[DC Capex (Inflated)]]/Table1[[#This Row],[Total capital cost Incl subsidies (Inflated)]],0)</f>
        <v>0.51249999999999996</v>
      </c>
      <c r="X1323" s="42">
        <f>IFERROR(Table1[[#This Row],[Rates Loan (Inflated)]]/Table1[[#This Row],[Total capital cost Incl subsidies (Inflated)]],0)</f>
        <v>0.48750000000000004</v>
      </c>
      <c r="Y1323" s="43">
        <f>IFERROR(Table1[[#This Row],[Subsidies (Uninflated)]]/Table1[[#This Row],[Total capital cost Incl subsidies (Inflated)]],0)</f>
        <v>0</v>
      </c>
      <c r="Z1323" s="10"/>
    </row>
    <row r="1324" spans="1:26" ht="23.25" x14ac:dyDescent="0.35">
      <c r="A1324" s="32" t="s">
        <v>295</v>
      </c>
      <c r="B1324" s="56" t="s">
        <v>296</v>
      </c>
      <c r="C1324" s="53" t="s">
        <v>58</v>
      </c>
      <c r="D1324" s="65" t="s">
        <v>53</v>
      </c>
      <c r="E1324" s="65" t="s">
        <v>20</v>
      </c>
      <c r="F1324" s="60" t="s">
        <v>96</v>
      </c>
      <c r="G1324" s="70">
        <v>1</v>
      </c>
      <c r="H1324" s="34">
        <v>2006</v>
      </c>
      <c r="I1324" s="33">
        <v>2010</v>
      </c>
      <c r="J1324" s="65">
        <v>2031</v>
      </c>
      <c r="K1324" s="35">
        <v>30</v>
      </c>
      <c r="L1324" s="32">
        <v>0.75</v>
      </c>
      <c r="M1324" s="32">
        <v>0.1</v>
      </c>
      <c r="N1324" s="32">
        <v>0</v>
      </c>
      <c r="O1324" s="32">
        <v>0.15</v>
      </c>
      <c r="P1324" s="36">
        <v>0.875</v>
      </c>
      <c r="Q1324" s="37">
        <v>0.51249999999999996</v>
      </c>
      <c r="R1324" s="38">
        <v>19.439109999999999</v>
      </c>
      <c r="S1324" s="39">
        <v>0</v>
      </c>
      <c r="T1324" s="39">
        <v>19.439109999999999</v>
      </c>
      <c r="U1324" s="39">
        <v>9.9625438749999979</v>
      </c>
      <c r="V1324" s="40">
        <v>9.4765661250000015</v>
      </c>
      <c r="W1324" s="41">
        <f>IFERROR(Table1[[#This Row],[DC Capex (Inflated)]]/Table1[[#This Row],[Total capital cost Incl subsidies (Inflated)]],0)</f>
        <v>0.51249999999999996</v>
      </c>
      <c r="X1324" s="42">
        <f>IFERROR(Table1[[#This Row],[Rates Loan (Inflated)]]/Table1[[#This Row],[Total capital cost Incl subsidies (Inflated)]],0)</f>
        <v>0.4875000000000001</v>
      </c>
      <c r="Y1324" s="43">
        <f>IFERROR(Table1[[#This Row],[Subsidies (Uninflated)]]/Table1[[#This Row],[Total capital cost Incl subsidies (Inflated)]],0)</f>
        <v>0</v>
      </c>
      <c r="Z1324" s="10"/>
    </row>
    <row r="1325" spans="1:26" ht="23.25" x14ac:dyDescent="0.35">
      <c r="A1325" s="32" t="s">
        <v>289</v>
      </c>
      <c r="B1325" s="56" t="s">
        <v>290</v>
      </c>
      <c r="C1325" s="53" t="s">
        <v>58</v>
      </c>
      <c r="D1325" s="65" t="s">
        <v>53</v>
      </c>
      <c r="E1325" s="65" t="s">
        <v>20</v>
      </c>
      <c r="F1325" s="60" t="s">
        <v>96</v>
      </c>
      <c r="G1325" s="70">
        <v>1</v>
      </c>
      <c r="H1325" s="34">
        <v>2006</v>
      </c>
      <c r="I1325" s="33">
        <v>2009</v>
      </c>
      <c r="J1325" s="65">
        <v>2031</v>
      </c>
      <c r="K1325" s="35">
        <v>30</v>
      </c>
      <c r="L1325" s="32">
        <v>0.75</v>
      </c>
      <c r="M1325" s="32">
        <v>0.1</v>
      </c>
      <c r="N1325" s="32">
        <v>0</v>
      </c>
      <c r="O1325" s="32">
        <v>0.15</v>
      </c>
      <c r="P1325" s="36">
        <v>0.875</v>
      </c>
      <c r="Q1325" s="37">
        <v>0.51249999999999996</v>
      </c>
      <c r="R1325" s="38">
        <v>18.403009999999998</v>
      </c>
      <c r="S1325" s="39">
        <v>0</v>
      </c>
      <c r="T1325" s="39">
        <v>18.403009999999998</v>
      </c>
      <c r="U1325" s="39">
        <v>9.4315426249999987</v>
      </c>
      <c r="V1325" s="40">
        <v>8.9714673749999996</v>
      </c>
      <c r="W1325" s="41">
        <f>IFERROR(Table1[[#This Row],[DC Capex (Inflated)]]/Table1[[#This Row],[Total capital cost Incl subsidies (Inflated)]],0)</f>
        <v>0.51249999999999996</v>
      </c>
      <c r="X1325" s="42">
        <f>IFERROR(Table1[[#This Row],[Rates Loan (Inflated)]]/Table1[[#This Row],[Total capital cost Incl subsidies (Inflated)]],0)</f>
        <v>0.48750000000000004</v>
      </c>
      <c r="Y1325" s="43">
        <f>IFERROR(Table1[[#This Row],[Subsidies (Uninflated)]]/Table1[[#This Row],[Total capital cost Incl subsidies (Inflated)]],0)</f>
        <v>0</v>
      </c>
      <c r="Z1325" s="10"/>
    </row>
    <row r="1326" spans="1:26" ht="23.25" x14ac:dyDescent="0.35">
      <c r="A1326" s="32" t="s">
        <v>291</v>
      </c>
      <c r="B1326" s="56" t="s">
        <v>292</v>
      </c>
      <c r="C1326" s="53" t="s">
        <v>58</v>
      </c>
      <c r="D1326" s="65" t="s">
        <v>53</v>
      </c>
      <c r="E1326" s="65" t="s">
        <v>20</v>
      </c>
      <c r="F1326" s="60" t="s">
        <v>96</v>
      </c>
      <c r="G1326" s="70">
        <v>1</v>
      </c>
      <c r="H1326" s="34">
        <v>2006</v>
      </c>
      <c r="I1326" s="33">
        <v>2009</v>
      </c>
      <c r="J1326" s="65">
        <v>2031</v>
      </c>
      <c r="K1326" s="35">
        <v>30</v>
      </c>
      <c r="L1326" s="32">
        <v>0.75</v>
      </c>
      <c r="M1326" s="32">
        <v>0.1</v>
      </c>
      <c r="N1326" s="32">
        <v>0</v>
      </c>
      <c r="O1326" s="32">
        <v>0.15</v>
      </c>
      <c r="P1326" s="36">
        <v>0.875</v>
      </c>
      <c r="Q1326" s="37">
        <v>0.51249999999999996</v>
      </c>
      <c r="R1326" s="38">
        <v>17.4953</v>
      </c>
      <c r="S1326" s="39">
        <v>0</v>
      </c>
      <c r="T1326" s="39">
        <v>17.4953</v>
      </c>
      <c r="U1326" s="39">
        <v>8.9663412499999993</v>
      </c>
      <c r="V1326" s="40">
        <v>8.528958750000001</v>
      </c>
      <c r="W1326" s="41">
        <f>IFERROR(Table1[[#This Row],[DC Capex (Inflated)]]/Table1[[#This Row],[Total capital cost Incl subsidies (Inflated)]],0)</f>
        <v>0.51249999999999996</v>
      </c>
      <c r="X1326" s="42">
        <f>IFERROR(Table1[[#This Row],[Rates Loan (Inflated)]]/Table1[[#This Row],[Total capital cost Incl subsidies (Inflated)]],0)</f>
        <v>0.48750000000000004</v>
      </c>
      <c r="Y1326" s="43">
        <f>IFERROR(Table1[[#This Row],[Subsidies (Uninflated)]]/Table1[[#This Row],[Total capital cost Incl subsidies (Inflated)]],0)</f>
        <v>0</v>
      </c>
      <c r="Z1326" s="10"/>
    </row>
    <row r="1327" spans="1:26" ht="23.25" x14ac:dyDescent="0.35">
      <c r="A1327" s="32" t="s">
        <v>293</v>
      </c>
      <c r="B1327" s="56" t="s">
        <v>294</v>
      </c>
      <c r="C1327" s="53" t="s">
        <v>58</v>
      </c>
      <c r="D1327" s="65" t="s">
        <v>53</v>
      </c>
      <c r="E1327" s="65" t="s">
        <v>20</v>
      </c>
      <c r="F1327" s="60" t="s">
        <v>96</v>
      </c>
      <c r="G1327" s="70">
        <v>1</v>
      </c>
      <c r="H1327" s="34">
        <v>2006</v>
      </c>
      <c r="I1327" s="33">
        <v>2010</v>
      </c>
      <c r="J1327" s="65">
        <v>2031</v>
      </c>
      <c r="K1327" s="35">
        <v>30</v>
      </c>
      <c r="L1327" s="32">
        <v>0.75</v>
      </c>
      <c r="M1327" s="32">
        <v>0.1</v>
      </c>
      <c r="N1327" s="32">
        <v>0</v>
      </c>
      <c r="O1327" s="32">
        <v>0.15</v>
      </c>
      <c r="P1327" s="36">
        <v>0.875</v>
      </c>
      <c r="Q1327" s="37">
        <v>0.51249999999999996</v>
      </c>
      <c r="R1327" s="38">
        <v>20.87191</v>
      </c>
      <c r="S1327" s="39">
        <v>0</v>
      </c>
      <c r="T1327" s="39">
        <v>20.87191</v>
      </c>
      <c r="U1327" s="39">
        <v>10.696853875</v>
      </c>
      <c r="V1327" s="40">
        <v>10.175056125000001</v>
      </c>
      <c r="W1327" s="41">
        <f>IFERROR(Table1[[#This Row],[DC Capex (Inflated)]]/Table1[[#This Row],[Total capital cost Incl subsidies (Inflated)]],0)</f>
        <v>0.51250000000000007</v>
      </c>
      <c r="X1327" s="42">
        <f>IFERROR(Table1[[#This Row],[Rates Loan (Inflated)]]/Table1[[#This Row],[Total capital cost Incl subsidies (Inflated)]],0)</f>
        <v>0.48750000000000004</v>
      </c>
      <c r="Y1327" s="43">
        <f>IFERROR(Table1[[#This Row],[Subsidies (Uninflated)]]/Table1[[#This Row],[Total capital cost Incl subsidies (Inflated)]],0)</f>
        <v>0</v>
      </c>
      <c r="Z1327" s="10"/>
    </row>
    <row r="1328" spans="1:26" ht="23.25" x14ac:dyDescent="0.35">
      <c r="A1328" s="32" t="s">
        <v>299</v>
      </c>
      <c r="B1328" s="56" t="s">
        <v>300</v>
      </c>
      <c r="C1328" s="53" t="s">
        <v>58</v>
      </c>
      <c r="D1328" s="65" t="s">
        <v>53</v>
      </c>
      <c r="E1328" s="65" t="s">
        <v>20</v>
      </c>
      <c r="F1328" s="60" t="s">
        <v>96</v>
      </c>
      <c r="G1328" s="70">
        <v>1</v>
      </c>
      <c r="H1328" s="34">
        <v>2006</v>
      </c>
      <c r="I1328" s="33">
        <v>2011</v>
      </c>
      <c r="J1328" s="65">
        <v>2031</v>
      </c>
      <c r="K1328" s="35">
        <v>30</v>
      </c>
      <c r="L1328" s="32">
        <v>0.75</v>
      </c>
      <c r="M1328" s="32">
        <v>0.1</v>
      </c>
      <c r="N1328" s="32">
        <v>0</v>
      </c>
      <c r="O1328" s="32">
        <v>0.15</v>
      </c>
      <c r="P1328" s="36">
        <v>0.875</v>
      </c>
      <c r="Q1328" s="37">
        <v>0.51249999999999996</v>
      </c>
      <c r="R1328" s="38">
        <v>22.072780000000002</v>
      </c>
      <c r="S1328" s="39">
        <v>0</v>
      </c>
      <c r="T1328" s="39">
        <v>22.072780000000002</v>
      </c>
      <c r="U1328" s="39">
        <v>11.312299749999999</v>
      </c>
      <c r="V1328" s="40">
        <v>10.760480250000002</v>
      </c>
      <c r="W1328" s="41">
        <f>IFERROR(Table1[[#This Row],[DC Capex (Inflated)]]/Table1[[#This Row],[Total capital cost Incl subsidies (Inflated)]],0)</f>
        <v>0.51249999999999996</v>
      </c>
      <c r="X1328" s="42">
        <f>IFERROR(Table1[[#This Row],[Rates Loan (Inflated)]]/Table1[[#This Row],[Total capital cost Incl subsidies (Inflated)]],0)</f>
        <v>0.48750000000000004</v>
      </c>
      <c r="Y1328" s="43">
        <f>IFERROR(Table1[[#This Row],[Subsidies (Uninflated)]]/Table1[[#This Row],[Total capital cost Incl subsidies (Inflated)]],0)</f>
        <v>0</v>
      </c>
      <c r="Z1328" s="10"/>
    </row>
    <row r="1329" spans="1:26" ht="23.25" x14ac:dyDescent="0.35">
      <c r="A1329" s="32" t="s">
        <v>312</v>
      </c>
      <c r="B1329" s="56" t="s">
        <v>313</v>
      </c>
      <c r="C1329" s="53" t="s">
        <v>58</v>
      </c>
      <c r="D1329" s="65" t="s">
        <v>53</v>
      </c>
      <c r="E1329" s="65" t="s">
        <v>20</v>
      </c>
      <c r="F1329" s="60" t="s">
        <v>96</v>
      </c>
      <c r="G1329" s="70">
        <v>1</v>
      </c>
      <c r="H1329" s="34">
        <v>2006</v>
      </c>
      <c r="I1329" s="33">
        <v>2010</v>
      </c>
      <c r="J1329" s="65">
        <v>2031</v>
      </c>
      <c r="K1329" s="35">
        <v>30</v>
      </c>
      <c r="L1329" s="32">
        <v>0.75</v>
      </c>
      <c r="M1329" s="32">
        <v>0.1</v>
      </c>
      <c r="N1329" s="32">
        <v>0</v>
      </c>
      <c r="O1329" s="32">
        <v>0.15</v>
      </c>
      <c r="P1329" s="36">
        <v>0.875</v>
      </c>
      <c r="Q1329" s="37">
        <v>0.51249999999999996</v>
      </c>
      <c r="R1329" s="38">
        <v>26.034569999999999</v>
      </c>
      <c r="S1329" s="39">
        <v>0</v>
      </c>
      <c r="T1329" s="39">
        <v>26.034569999999999</v>
      </c>
      <c r="U1329" s="39">
        <v>13.342717124999998</v>
      </c>
      <c r="V1329" s="40">
        <v>12.691852875000002</v>
      </c>
      <c r="W1329" s="41">
        <f>IFERROR(Table1[[#This Row],[DC Capex (Inflated)]]/Table1[[#This Row],[Total capital cost Incl subsidies (Inflated)]],0)</f>
        <v>0.51249999999999996</v>
      </c>
      <c r="X1329" s="42">
        <f>IFERROR(Table1[[#This Row],[Rates Loan (Inflated)]]/Table1[[#This Row],[Total capital cost Incl subsidies (Inflated)]],0)</f>
        <v>0.4875000000000001</v>
      </c>
      <c r="Y1329" s="43">
        <f>IFERROR(Table1[[#This Row],[Subsidies (Uninflated)]]/Table1[[#This Row],[Total capital cost Incl subsidies (Inflated)]],0)</f>
        <v>0</v>
      </c>
      <c r="Z1329" s="10"/>
    </row>
    <row r="1330" spans="1:26" ht="23.25" x14ac:dyDescent="0.35">
      <c r="A1330" s="32" t="s">
        <v>234</v>
      </c>
      <c r="B1330" s="56" t="s">
        <v>235</v>
      </c>
      <c r="C1330" s="53" t="s">
        <v>58</v>
      </c>
      <c r="D1330" s="65" t="s">
        <v>53</v>
      </c>
      <c r="E1330" s="65" t="s">
        <v>20</v>
      </c>
      <c r="F1330" s="60" t="s">
        <v>96</v>
      </c>
      <c r="G1330" s="70">
        <v>1</v>
      </c>
      <c r="H1330" s="34">
        <v>2006</v>
      </c>
      <c r="I1330" s="33">
        <v>2010</v>
      </c>
      <c r="J1330" s="65">
        <v>2031</v>
      </c>
      <c r="K1330" s="35">
        <v>30</v>
      </c>
      <c r="L1330" s="32">
        <v>0</v>
      </c>
      <c r="M1330" s="32">
        <v>0.1</v>
      </c>
      <c r="N1330" s="32">
        <v>0</v>
      </c>
      <c r="O1330" s="32">
        <v>0.9</v>
      </c>
      <c r="P1330" s="36">
        <v>0.875</v>
      </c>
      <c r="Q1330" s="37">
        <v>0.88749999999999996</v>
      </c>
      <c r="R1330" s="38">
        <v>21.412939999999999</v>
      </c>
      <c r="S1330" s="39">
        <v>0</v>
      </c>
      <c r="T1330" s="39">
        <v>21.412939999999999</v>
      </c>
      <c r="U1330" s="39">
        <v>19.003984249999998</v>
      </c>
      <c r="V1330" s="40">
        <v>2.4089557500000005</v>
      </c>
      <c r="W1330" s="41">
        <f>IFERROR(Table1[[#This Row],[DC Capex (Inflated)]]/Table1[[#This Row],[Total capital cost Incl subsidies (Inflated)]],0)</f>
        <v>0.88749999999999996</v>
      </c>
      <c r="X1330" s="42">
        <f>IFERROR(Table1[[#This Row],[Rates Loan (Inflated)]]/Table1[[#This Row],[Total capital cost Incl subsidies (Inflated)]],0)</f>
        <v>0.11250000000000003</v>
      </c>
      <c r="Y1330" s="43">
        <f>IFERROR(Table1[[#This Row],[Subsidies (Uninflated)]]/Table1[[#This Row],[Total capital cost Incl subsidies (Inflated)]],0)</f>
        <v>0</v>
      </c>
      <c r="Z1330" s="10"/>
    </row>
    <row r="1331" spans="1:26" ht="23.25" x14ac:dyDescent="0.35">
      <c r="A1331" s="32" t="s">
        <v>284</v>
      </c>
      <c r="B1331" s="56" t="s">
        <v>285</v>
      </c>
      <c r="C1331" s="53" t="s">
        <v>58</v>
      </c>
      <c r="D1331" s="65" t="s">
        <v>53</v>
      </c>
      <c r="E1331" s="65" t="s">
        <v>20</v>
      </c>
      <c r="F1331" s="60" t="s">
        <v>96</v>
      </c>
      <c r="G1331" s="70">
        <v>1</v>
      </c>
      <c r="H1331" s="34">
        <v>2006</v>
      </c>
      <c r="I1331" s="33">
        <v>2003</v>
      </c>
      <c r="J1331" s="65">
        <v>2031</v>
      </c>
      <c r="K1331" s="35">
        <v>30</v>
      </c>
      <c r="L1331" s="32">
        <v>0.75</v>
      </c>
      <c r="M1331" s="32">
        <v>0.1</v>
      </c>
      <c r="N1331" s="32">
        <v>0</v>
      </c>
      <c r="O1331" s="32">
        <v>0.15</v>
      </c>
      <c r="P1331" s="36">
        <v>0.875</v>
      </c>
      <c r="Q1331" s="37">
        <v>0.51249999999999996</v>
      </c>
      <c r="R1331" s="38">
        <v>277.98259999999999</v>
      </c>
      <c r="S1331" s="39">
        <v>0</v>
      </c>
      <c r="T1331" s="39">
        <v>277.98259999999999</v>
      </c>
      <c r="U1331" s="39">
        <v>142.46608249999997</v>
      </c>
      <c r="V1331" s="40">
        <v>135.51651750000002</v>
      </c>
      <c r="W1331" s="41">
        <f>IFERROR(Table1[[#This Row],[DC Capex (Inflated)]]/Table1[[#This Row],[Total capital cost Incl subsidies (Inflated)]],0)</f>
        <v>0.51249999999999996</v>
      </c>
      <c r="X1331" s="42">
        <f>IFERROR(Table1[[#This Row],[Rates Loan (Inflated)]]/Table1[[#This Row],[Total capital cost Incl subsidies (Inflated)]],0)</f>
        <v>0.4875000000000001</v>
      </c>
      <c r="Y1331" s="43">
        <f>IFERROR(Table1[[#This Row],[Subsidies (Uninflated)]]/Table1[[#This Row],[Total capital cost Incl subsidies (Inflated)]],0)</f>
        <v>0</v>
      </c>
      <c r="Z1331" s="10"/>
    </row>
    <row r="1332" spans="1:26" ht="23.25" x14ac:dyDescent="0.35">
      <c r="A1332" s="32" t="s">
        <v>316</v>
      </c>
      <c r="B1332" s="56" t="s">
        <v>317</v>
      </c>
      <c r="C1332" s="53" t="s">
        <v>58</v>
      </c>
      <c r="D1332" s="65" t="s">
        <v>53</v>
      </c>
      <c r="E1332" s="65" t="s">
        <v>20</v>
      </c>
      <c r="F1332" s="60" t="s">
        <v>96</v>
      </c>
      <c r="G1332" s="70">
        <v>1</v>
      </c>
      <c r="H1332" s="34">
        <v>2006</v>
      </c>
      <c r="I1332" s="33">
        <v>2008</v>
      </c>
      <c r="J1332" s="65">
        <v>2031</v>
      </c>
      <c r="K1332" s="35">
        <v>30</v>
      </c>
      <c r="L1332" s="32">
        <v>0.75</v>
      </c>
      <c r="M1332" s="32">
        <v>0.1</v>
      </c>
      <c r="N1332" s="32">
        <v>0</v>
      </c>
      <c r="O1332" s="32">
        <v>0.15</v>
      </c>
      <c r="P1332" s="36">
        <v>0.875</v>
      </c>
      <c r="Q1332" s="37">
        <v>0.51249999999999996</v>
      </c>
      <c r="R1332" s="38">
        <v>39.77384</v>
      </c>
      <c r="S1332" s="39">
        <v>0</v>
      </c>
      <c r="T1332" s="39">
        <v>39.77384</v>
      </c>
      <c r="U1332" s="39">
        <v>20.384092999999996</v>
      </c>
      <c r="V1332" s="40">
        <v>19.389747000000003</v>
      </c>
      <c r="W1332" s="41">
        <f>IFERROR(Table1[[#This Row],[DC Capex (Inflated)]]/Table1[[#This Row],[Total capital cost Incl subsidies (Inflated)]],0)</f>
        <v>0.51249999999999996</v>
      </c>
      <c r="X1332" s="42">
        <f>IFERROR(Table1[[#This Row],[Rates Loan (Inflated)]]/Table1[[#This Row],[Total capital cost Incl subsidies (Inflated)]],0)</f>
        <v>0.4875000000000001</v>
      </c>
      <c r="Y1332" s="43">
        <f>IFERROR(Table1[[#This Row],[Subsidies (Uninflated)]]/Table1[[#This Row],[Total capital cost Incl subsidies (Inflated)]],0)</f>
        <v>0</v>
      </c>
      <c r="Z1332" s="10"/>
    </row>
    <row r="1333" spans="1:26" ht="23.25" x14ac:dyDescent="0.35">
      <c r="A1333" s="32" t="s">
        <v>318</v>
      </c>
      <c r="B1333" s="56" t="s">
        <v>319</v>
      </c>
      <c r="C1333" s="53" t="s">
        <v>58</v>
      </c>
      <c r="D1333" s="65" t="s">
        <v>53</v>
      </c>
      <c r="E1333" s="65" t="s">
        <v>20</v>
      </c>
      <c r="F1333" s="60" t="s">
        <v>96</v>
      </c>
      <c r="G1333" s="70">
        <v>1</v>
      </c>
      <c r="H1333" s="34">
        <v>2006</v>
      </c>
      <c r="I1333" s="33">
        <v>2005</v>
      </c>
      <c r="J1333" s="65">
        <v>2031</v>
      </c>
      <c r="K1333" s="35">
        <v>30</v>
      </c>
      <c r="L1333" s="32">
        <v>0.75</v>
      </c>
      <c r="M1333" s="32">
        <v>0.1</v>
      </c>
      <c r="N1333" s="32">
        <v>0</v>
      </c>
      <c r="O1333" s="32">
        <v>0.15</v>
      </c>
      <c r="P1333" s="36">
        <v>0.875</v>
      </c>
      <c r="Q1333" s="37">
        <v>0.51249999999999996</v>
      </c>
      <c r="R1333" s="38">
        <v>61.428800000000003</v>
      </c>
      <c r="S1333" s="39">
        <v>0</v>
      </c>
      <c r="T1333" s="39">
        <v>61.428800000000003</v>
      </c>
      <c r="U1333" s="39">
        <v>31.48226</v>
      </c>
      <c r="V1333" s="40">
        <v>29.946540000000002</v>
      </c>
      <c r="W1333" s="41">
        <f>IFERROR(Table1[[#This Row],[DC Capex (Inflated)]]/Table1[[#This Row],[Total capital cost Incl subsidies (Inflated)]],0)</f>
        <v>0.51249999999999996</v>
      </c>
      <c r="X1333" s="42">
        <f>IFERROR(Table1[[#This Row],[Rates Loan (Inflated)]]/Table1[[#This Row],[Total capital cost Incl subsidies (Inflated)]],0)</f>
        <v>0.48750000000000004</v>
      </c>
      <c r="Y1333" s="43">
        <f>IFERROR(Table1[[#This Row],[Subsidies (Uninflated)]]/Table1[[#This Row],[Total capital cost Incl subsidies (Inflated)]],0)</f>
        <v>0</v>
      </c>
      <c r="Z1333" s="10"/>
    </row>
    <row r="1334" spans="1:26" ht="23.25" x14ac:dyDescent="0.35">
      <c r="A1334" s="32" t="s">
        <v>322</v>
      </c>
      <c r="B1334" s="56" t="s">
        <v>323</v>
      </c>
      <c r="C1334" s="53" t="s">
        <v>58</v>
      </c>
      <c r="D1334" s="65" t="s">
        <v>53</v>
      </c>
      <c r="E1334" s="65" t="s">
        <v>20</v>
      </c>
      <c r="F1334" s="60" t="s">
        <v>96</v>
      </c>
      <c r="G1334" s="70">
        <v>1</v>
      </c>
      <c r="H1334" s="34">
        <v>2006</v>
      </c>
      <c r="I1334" s="33">
        <v>2010</v>
      </c>
      <c r="J1334" s="65">
        <v>2031</v>
      </c>
      <c r="K1334" s="35">
        <v>30</v>
      </c>
      <c r="L1334" s="32">
        <v>0.75</v>
      </c>
      <c r="M1334" s="32">
        <v>0.1</v>
      </c>
      <c r="N1334" s="32">
        <v>0</v>
      </c>
      <c r="O1334" s="32">
        <v>0.15</v>
      </c>
      <c r="P1334" s="36">
        <v>0.875</v>
      </c>
      <c r="Q1334" s="37">
        <v>0.51249999999999996</v>
      </c>
      <c r="R1334" s="38">
        <v>14.081579999999999</v>
      </c>
      <c r="S1334" s="39">
        <v>0</v>
      </c>
      <c r="T1334" s="39">
        <v>14.081579999999999</v>
      </c>
      <c r="U1334" s="39">
        <v>7.2168097499999995</v>
      </c>
      <c r="V1334" s="40">
        <v>6.8647702500000003</v>
      </c>
      <c r="W1334" s="41">
        <f>IFERROR(Table1[[#This Row],[DC Capex (Inflated)]]/Table1[[#This Row],[Total capital cost Incl subsidies (Inflated)]],0)</f>
        <v>0.51249999999999996</v>
      </c>
      <c r="X1334" s="42">
        <f>IFERROR(Table1[[#This Row],[Rates Loan (Inflated)]]/Table1[[#This Row],[Total capital cost Incl subsidies (Inflated)]],0)</f>
        <v>0.48750000000000004</v>
      </c>
      <c r="Y1334" s="43">
        <f>IFERROR(Table1[[#This Row],[Subsidies (Uninflated)]]/Table1[[#This Row],[Total capital cost Incl subsidies (Inflated)]],0)</f>
        <v>0</v>
      </c>
      <c r="Z1334" s="10"/>
    </row>
    <row r="1335" spans="1:26" ht="23.25" x14ac:dyDescent="0.35">
      <c r="A1335" s="32" t="s">
        <v>324</v>
      </c>
      <c r="B1335" s="56" t="s">
        <v>325</v>
      </c>
      <c r="C1335" s="53" t="s">
        <v>58</v>
      </c>
      <c r="D1335" s="65" t="s">
        <v>53</v>
      </c>
      <c r="E1335" s="65" t="s">
        <v>20</v>
      </c>
      <c r="F1335" s="60" t="s">
        <v>96</v>
      </c>
      <c r="G1335" s="70">
        <v>1</v>
      </c>
      <c r="H1335" s="34">
        <v>2006</v>
      </c>
      <c r="I1335" s="33">
        <v>2010</v>
      </c>
      <c r="J1335" s="65">
        <v>2031</v>
      </c>
      <c r="K1335" s="35">
        <v>30</v>
      </c>
      <c r="L1335" s="32">
        <v>0.75</v>
      </c>
      <c r="M1335" s="32">
        <v>0.1</v>
      </c>
      <c r="N1335" s="32">
        <v>0</v>
      </c>
      <c r="O1335" s="32">
        <v>0.15</v>
      </c>
      <c r="P1335" s="36">
        <v>0.875</v>
      </c>
      <c r="Q1335" s="37">
        <v>0.51249999999999996</v>
      </c>
      <c r="R1335" s="38">
        <v>34.646599999999999</v>
      </c>
      <c r="S1335" s="39">
        <v>0</v>
      </c>
      <c r="T1335" s="39">
        <v>34.646599999999999</v>
      </c>
      <c r="U1335" s="39">
        <v>17.756382499999997</v>
      </c>
      <c r="V1335" s="40">
        <v>16.890217500000002</v>
      </c>
      <c r="W1335" s="41">
        <f>IFERROR(Table1[[#This Row],[DC Capex (Inflated)]]/Table1[[#This Row],[Total capital cost Incl subsidies (Inflated)]],0)</f>
        <v>0.51249999999999996</v>
      </c>
      <c r="X1335" s="42">
        <f>IFERROR(Table1[[#This Row],[Rates Loan (Inflated)]]/Table1[[#This Row],[Total capital cost Incl subsidies (Inflated)]],0)</f>
        <v>0.48750000000000004</v>
      </c>
      <c r="Y1335" s="43">
        <f>IFERROR(Table1[[#This Row],[Subsidies (Uninflated)]]/Table1[[#This Row],[Total capital cost Incl subsidies (Inflated)]],0)</f>
        <v>0</v>
      </c>
      <c r="Z1335" s="10"/>
    </row>
    <row r="1336" spans="1:26" ht="23.25" x14ac:dyDescent="0.35">
      <c r="A1336" s="32" t="s">
        <v>1691</v>
      </c>
      <c r="B1336" s="56" t="s">
        <v>1773</v>
      </c>
      <c r="C1336" s="53"/>
      <c r="D1336" s="65" t="s">
        <v>53</v>
      </c>
      <c r="E1336" s="65" t="s">
        <v>20</v>
      </c>
      <c r="F1336" s="60" t="s">
        <v>96</v>
      </c>
      <c r="G1336" s="70">
        <v>1</v>
      </c>
      <c r="H1336" s="34">
        <v>2006</v>
      </c>
      <c r="I1336" s="33">
        <v>2019</v>
      </c>
      <c r="J1336" s="65">
        <v>2031</v>
      </c>
      <c r="K1336" s="35">
        <v>30</v>
      </c>
      <c r="L1336" s="32">
        <v>0</v>
      </c>
      <c r="M1336" s="32">
        <v>0.505</v>
      </c>
      <c r="N1336" s="32">
        <v>0</v>
      </c>
      <c r="O1336" s="32">
        <v>0.495</v>
      </c>
      <c r="P1336" s="36">
        <v>0.38</v>
      </c>
      <c r="Q1336" s="37">
        <v>0.4375</v>
      </c>
      <c r="R1336" s="38">
        <v>19509.714659999994</v>
      </c>
      <c r="S1336" s="39">
        <v>0</v>
      </c>
      <c r="T1336" s="39">
        <v>19509.714659999994</v>
      </c>
      <c r="U1336" s="39">
        <v>8535.5001637500009</v>
      </c>
      <c r="V1336" s="40">
        <v>10974.214496249997</v>
      </c>
      <c r="W1336" s="41">
        <f>IFERROR(Table1[[#This Row],[DC Capex (Inflated)]]/Table1[[#This Row],[Total capital cost Incl subsidies (Inflated)]],0)</f>
        <v>0.43750000000000017</v>
      </c>
      <c r="X1336" s="42">
        <f>IFERROR(Table1[[#This Row],[Rates Loan (Inflated)]]/Table1[[#This Row],[Total capital cost Incl subsidies (Inflated)]],0)</f>
        <v>0.5625</v>
      </c>
      <c r="Y1336" s="43">
        <f>IFERROR(Table1[[#This Row],[Subsidies (Uninflated)]]/Table1[[#This Row],[Total capital cost Incl subsidies (Inflated)]],0)</f>
        <v>0</v>
      </c>
      <c r="Z1336" s="10"/>
    </row>
    <row r="1337" spans="1:26" ht="23.25" x14ac:dyDescent="0.35">
      <c r="A1337" s="32" t="s">
        <v>1732</v>
      </c>
      <c r="B1337" s="56" t="s">
        <v>1975</v>
      </c>
      <c r="C1337" s="53"/>
      <c r="D1337" s="65" t="s">
        <v>53</v>
      </c>
      <c r="E1337" s="65" t="s">
        <v>20</v>
      </c>
      <c r="F1337" s="60" t="s">
        <v>96</v>
      </c>
      <c r="G1337" s="70">
        <v>1</v>
      </c>
      <c r="H1337" s="34">
        <v>2006</v>
      </c>
      <c r="I1337" s="33">
        <v>2019</v>
      </c>
      <c r="J1337" s="65">
        <v>2031</v>
      </c>
      <c r="K1337" s="35">
        <v>20</v>
      </c>
      <c r="L1337" s="32">
        <v>0</v>
      </c>
      <c r="M1337" s="32">
        <v>0.1</v>
      </c>
      <c r="N1337" s="32">
        <v>0</v>
      </c>
      <c r="O1337" s="32">
        <v>0.9</v>
      </c>
      <c r="P1337" s="36">
        <v>0.38</v>
      </c>
      <c r="Q1337" s="37">
        <v>0.64</v>
      </c>
      <c r="R1337" s="38">
        <v>406.73479999999995</v>
      </c>
      <c r="S1337" s="39">
        <v>0</v>
      </c>
      <c r="T1337" s="39">
        <v>406.73479999999995</v>
      </c>
      <c r="U1337" s="39">
        <v>260.310272</v>
      </c>
      <c r="V1337" s="40">
        <v>146.42452799999998</v>
      </c>
      <c r="W1337" s="41">
        <f>IFERROR(Table1[[#This Row],[DC Capex (Inflated)]]/Table1[[#This Row],[Total capital cost Incl subsidies (Inflated)]],0)</f>
        <v>0.64000000000000012</v>
      </c>
      <c r="X1337" s="42">
        <f>IFERROR(Table1[[#This Row],[Rates Loan (Inflated)]]/Table1[[#This Row],[Total capital cost Incl subsidies (Inflated)]],0)</f>
        <v>0.36</v>
      </c>
      <c r="Y1337" s="43">
        <f>IFERROR(Table1[[#This Row],[Subsidies (Uninflated)]]/Table1[[#This Row],[Total capital cost Incl subsidies (Inflated)]],0)</f>
        <v>0</v>
      </c>
      <c r="Z1337" s="10"/>
    </row>
    <row r="1338" spans="1:26" ht="46.5" x14ac:dyDescent="0.35">
      <c r="A1338" s="32" t="s">
        <v>2448</v>
      </c>
      <c r="B1338" s="56" t="s">
        <v>1966</v>
      </c>
      <c r="C1338" s="53"/>
      <c r="D1338" s="65" t="s">
        <v>53</v>
      </c>
      <c r="E1338" s="65" t="s">
        <v>20</v>
      </c>
      <c r="F1338" s="60" t="s">
        <v>96</v>
      </c>
      <c r="G1338" s="70">
        <v>1</v>
      </c>
      <c r="H1338" s="34">
        <v>2006</v>
      </c>
      <c r="I1338" s="33">
        <v>2019</v>
      </c>
      <c r="J1338" s="65">
        <v>2031</v>
      </c>
      <c r="K1338" s="35">
        <v>20</v>
      </c>
      <c r="L1338" s="32">
        <v>0</v>
      </c>
      <c r="M1338" s="32">
        <v>0.1</v>
      </c>
      <c r="N1338" s="32">
        <v>0</v>
      </c>
      <c r="O1338" s="32">
        <v>0.9</v>
      </c>
      <c r="P1338" s="36">
        <v>0.38</v>
      </c>
      <c r="Q1338" s="37">
        <v>0.64</v>
      </c>
      <c r="R1338" s="38">
        <v>887.62693000000002</v>
      </c>
      <c r="S1338" s="39">
        <v>299.43153999999998</v>
      </c>
      <c r="T1338" s="39">
        <v>588.19538999999997</v>
      </c>
      <c r="U1338" s="39">
        <v>376.44504959999995</v>
      </c>
      <c r="V1338" s="40">
        <v>211.7503404</v>
      </c>
      <c r="W1338" s="41">
        <f>IFERROR(Table1[[#This Row],[DC Capex (Inflated)]]/Table1[[#This Row],[Total capital cost Incl subsidies (Inflated)]],0)</f>
        <v>0.4241027811087254</v>
      </c>
      <c r="X1338" s="42">
        <f>IFERROR(Table1[[#This Row],[Rates Loan (Inflated)]]/Table1[[#This Row],[Total capital cost Incl subsidies (Inflated)]],0)</f>
        <v>0.23855781437365808</v>
      </c>
      <c r="Y1338" s="43">
        <f>IFERROR(Table1[[#This Row],[Subsidies (Uninflated)]]/Table1[[#This Row],[Total capital cost Incl subsidies (Inflated)]],0)</f>
        <v>0.3373394045176164</v>
      </c>
      <c r="Z1338" s="10"/>
    </row>
    <row r="1339" spans="1:26" ht="23.25" x14ac:dyDescent="0.35">
      <c r="A1339" s="32" t="s">
        <v>2113</v>
      </c>
      <c r="B1339" s="56" t="s">
        <v>2114</v>
      </c>
      <c r="C1339" s="53" t="s">
        <v>1694</v>
      </c>
      <c r="D1339" s="65" t="s">
        <v>53</v>
      </c>
      <c r="E1339" s="65" t="s">
        <v>20</v>
      </c>
      <c r="F1339" s="60" t="s">
        <v>96</v>
      </c>
      <c r="G1339" s="70">
        <v>1</v>
      </c>
      <c r="H1339" s="34">
        <v>2006</v>
      </c>
      <c r="I1339" s="33">
        <v>2025</v>
      </c>
      <c r="J1339" s="65">
        <v>2034</v>
      </c>
      <c r="K1339" s="35">
        <v>30</v>
      </c>
      <c r="L1339" s="32">
        <v>0.2</v>
      </c>
      <c r="M1339" s="32">
        <v>0.1</v>
      </c>
      <c r="N1339" s="32">
        <v>0.02</v>
      </c>
      <c r="O1339" s="32">
        <v>0.67999999999999994</v>
      </c>
      <c r="P1339" s="36">
        <v>0.875</v>
      </c>
      <c r="Q1339" s="37">
        <v>0.77749999999999997</v>
      </c>
      <c r="R1339" s="38">
        <v>9159.2217243259656</v>
      </c>
      <c r="S1339" s="39">
        <v>0</v>
      </c>
      <c r="T1339" s="39">
        <v>9159.2217243259656</v>
      </c>
      <c r="U1339" s="39">
        <v>7121.2948906634383</v>
      </c>
      <c r="V1339" s="40">
        <v>2037.9268336625278</v>
      </c>
      <c r="W1339" s="41">
        <f>IFERROR(Table1[[#This Row],[DC Capex (Inflated)]]/Table1[[#This Row],[Total capital cost Incl subsidies (Inflated)]],0)</f>
        <v>0.77749999999999997</v>
      </c>
      <c r="X1339" s="42">
        <f>IFERROR(Table1[[#This Row],[Rates Loan (Inflated)]]/Table1[[#This Row],[Total capital cost Incl subsidies (Inflated)]],0)</f>
        <v>0.22250000000000006</v>
      </c>
      <c r="Y1339" s="43">
        <f>IFERROR(Table1[[#This Row],[Subsidies (Uninflated)]]/Table1[[#This Row],[Total capital cost Incl subsidies (Inflated)]],0)</f>
        <v>0</v>
      </c>
      <c r="Z1339" s="10"/>
    </row>
    <row r="1340" spans="1:26" ht="23.25" x14ac:dyDescent="0.35">
      <c r="A1340" s="32" t="s">
        <v>2339</v>
      </c>
      <c r="B1340" s="56" t="s">
        <v>2340</v>
      </c>
      <c r="C1340" s="53"/>
      <c r="D1340" s="65" t="s">
        <v>53</v>
      </c>
      <c r="E1340" s="65" t="s">
        <v>20</v>
      </c>
      <c r="F1340" s="60" t="s">
        <v>96</v>
      </c>
      <c r="G1340" s="70">
        <v>1</v>
      </c>
      <c r="H1340" s="34">
        <v>2006</v>
      </c>
      <c r="I1340" s="33">
        <v>2028</v>
      </c>
      <c r="J1340" s="65">
        <v>2034</v>
      </c>
      <c r="K1340" s="35">
        <v>30</v>
      </c>
      <c r="L1340" s="32">
        <v>0.2</v>
      </c>
      <c r="M1340" s="32">
        <v>0.1</v>
      </c>
      <c r="N1340" s="32">
        <v>0.02</v>
      </c>
      <c r="O1340" s="32">
        <v>0.67999999999999994</v>
      </c>
      <c r="P1340" s="36">
        <v>0.875</v>
      </c>
      <c r="Q1340" s="37">
        <v>0.77749999999999997</v>
      </c>
      <c r="R1340" s="38">
        <v>125.42813337600002</v>
      </c>
      <c r="S1340" s="39">
        <v>0</v>
      </c>
      <c r="T1340" s="39">
        <v>125.42813337600002</v>
      </c>
      <c r="U1340" s="39">
        <v>97.520373699840007</v>
      </c>
      <c r="V1340" s="40">
        <v>27.907759676160012</v>
      </c>
      <c r="W1340" s="41">
        <f>IFERROR(Table1[[#This Row],[DC Capex (Inflated)]]/Table1[[#This Row],[Total capital cost Incl subsidies (Inflated)]],0)</f>
        <v>0.77749999999999997</v>
      </c>
      <c r="X1340" s="42">
        <f>IFERROR(Table1[[#This Row],[Rates Loan (Inflated)]]/Table1[[#This Row],[Total capital cost Incl subsidies (Inflated)]],0)</f>
        <v>0.22250000000000006</v>
      </c>
      <c r="Y1340" s="43">
        <f>IFERROR(Table1[[#This Row],[Subsidies (Uninflated)]]/Table1[[#This Row],[Total capital cost Incl subsidies (Inflated)]],0)</f>
        <v>0</v>
      </c>
      <c r="Z1340" s="10"/>
    </row>
    <row r="1341" spans="1:26" ht="23.25" x14ac:dyDescent="0.35">
      <c r="A1341" s="32" t="s">
        <v>1883</v>
      </c>
      <c r="B1341" s="56" t="s">
        <v>2557</v>
      </c>
      <c r="C1341" s="53"/>
      <c r="D1341" s="65" t="s">
        <v>53</v>
      </c>
      <c r="E1341" s="65" t="s">
        <v>20</v>
      </c>
      <c r="F1341" s="60" t="s">
        <v>96</v>
      </c>
      <c r="G1341" s="70">
        <v>1</v>
      </c>
      <c r="H1341" s="34">
        <v>2006</v>
      </c>
      <c r="I1341" s="33">
        <v>2020</v>
      </c>
      <c r="J1341" s="65">
        <v>2031</v>
      </c>
      <c r="K1341" s="35">
        <v>30</v>
      </c>
      <c r="L1341" s="32">
        <v>0</v>
      </c>
      <c r="M1341" s="32">
        <v>0.505</v>
      </c>
      <c r="N1341" s="32">
        <v>0</v>
      </c>
      <c r="O1341" s="32">
        <v>0.495</v>
      </c>
      <c r="P1341" s="36">
        <v>0.38</v>
      </c>
      <c r="Q1341" s="37">
        <v>0.4375</v>
      </c>
      <c r="R1341" s="38">
        <v>13.44</v>
      </c>
      <c r="S1341" s="39">
        <v>0</v>
      </c>
      <c r="T1341" s="39">
        <v>13.44</v>
      </c>
      <c r="U1341" s="39">
        <v>5.88</v>
      </c>
      <c r="V1341" s="40">
        <v>7.56</v>
      </c>
      <c r="W1341" s="41">
        <f>IFERROR(Table1[[#This Row],[DC Capex (Inflated)]]/Table1[[#This Row],[Total capital cost Incl subsidies (Inflated)]],0)</f>
        <v>0.4375</v>
      </c>
      <c r="X1341" s="42">
        <f>IFERROR(Table1[[#This Row],[Rates Loan (Inflated)]]/Table1[[#This Row],[Total capital cost Incl subsidies (Inflated)]],0)</f>
        <v>0.5625</v>
      </c>
      <c r="Y1341" s="43">
        <f>IFERROR(Table1[[#This Row],[Subsidies (Uninflated)]]/Table1[[#This Row],[Total capital cost Incl subsidies (Inflated)]],0)</f>
        <v>0</v>
      </c>
      <c r="Z1341" s="10"/>
    </row>
    <row r="1342" spans="1:26" ht="23.25" x14ac:dyDescent="0.35">
      <c r="A1342" s="32" t="s">
        <v>1882</v>
      </c>
      <c r="B1342" s="56" t="s">
        <v>2558</v>
      </c>
      <c r="C1342" s="53"/>
      <c r="D1342" s="65" t="s">
        <v>53</v>
      </c>
      <c r="E1342" s="65" t="s">
        <v>20</v>
      </c>
      <c r="F1342" s="60" t="s">
        <v>96</v>
      </c>
      <c r="G1342" s="70">
        <v>1</v>
      </c>
      <c r="H1342" s="34">
        <v>2006</v>
      </c>
      <c r="I1342" s="33">
        <v>2020</v>
      </c>
      <c r="J1342" s="65">
        <v>2031</v>
      </c>
      <c r="K1342" s="35">
        <v>30</v>
      </c>
      <c r="L1342" s="32">
        <v>0</v>
      </c>
      <c r="M1342" s="32">
        <v>0.505</v>
      </c>
      <c r="N1342" s="32">
        <v>0</v>
      </c>
      <c r="O1342" s="32">
        <v>0.495</v>
      </c>
      <c r="P1342" s="36">
        <v>0.38</v>
      </c>
      <c r="Q1342" s="37">
        <v>0.4375</v>
      </c>
      <c r="R1342" s="38">
        <v>2.2400000000000002</v>
      </c>
      <c r="S1342" s="39">
        <v>0</v>
      </c>
      <c r="T1342" s="39">
        <v>2.2400000000000002</v>
      </c>
      <c r="U1342" s="39">
        <v>0.98000000000000009</v>
      </c>
      <c r="V1342" s="40">
        <v>1.2600000000000002</v>
      </c>
      <c r="W1342" s="41">
        <f>IFERROR(Table1[[#This Row],[DC Capex (Inflated)]]/Table1[[#This Row],[Total capital cost Incl subsidies (Inflated)]],0)</f>
        <v>0.4375</v>
      </c>
      <c r="X1342" s="42">
        <f>IFERROR(Table1[[#This Row],[Rates Loan (Inflated)]]/Table1[[#This Row],[Total capital cost Incl subsidies (Inflated)]],0)</f>
        <v>0.5625</v>
      </c>
      <c r="Y1342" s="43">
        <f>IFERROR(Table1[[#This Row],[Subsidies (Uninflated)]]/Table1[[#This Row],[Total capital cost Incl subsidies (Inflated)]],0)</f>
        <v>0</v>
      </c>
      <c r="Z1342" s="10"/>
    </row>
    <row r="1343" spans="1:26" ht="23.25" x14ac:dyDescent="0.35">
      <c r="A1343" s="32" t="s">
        <v>1881</v>
      </c>
      <c r="B1343" s="56" t="s">
        <v>2559</v>
      </c>
      <c r="C1343" s="53"/>
      <c r="D1343" s="65" t="s">
        <v>53</v>
      </c>
      <c r="E1343" s="65" t="s">
        <v>20</v>
      </c>
      <c r="F1343" s="60" t="s">
        <v>96</v>
      </c>
      <c r="G1343" s="70">
        <v>1</v>
      </c>
      <c r="H1343" s="34">
        <v>2006</v>
      </c>
      <c r="I1343" s="33">
        <v>2020</v>
      </c>
      <c r="J1343" s="65">
        <v>2031</v>
      </c>
      <c r="K1343" s="35">
        <v>30</v>
      </c>
      <c r="L1343" s="32">
        <v>0</v>
      </c>
      <c r="M1343" s="32">
        <v>0.505</v>
      </c>
      <c r="N1343" s="32">
        <v>0</v>
      </c>
      <c r="O1343" s="32">
        <v>0.495</v>
      </c>
      <c r="P1343" s="36">
        <v>0.38</v>
      </c>
      <c r="Q1343" s="37">
        <v>0.4375</v>
      </c>
      <c r="R1343" s="38">
        <v>0.42</v>
      </c>
      <c r="S1343" s="39">
        <v>0</v>
      </c>
      <c r="T1343" s="39">
        <v>0.42</v>
      </c>
      <c r="U1343" s="39">
        <v>0.18375</v>
      </c>
      <c r="V1343" s="40">
        <v>0.23624999999999999</v>
      </c>
      <c r="W1343" s="41">
        <f>IFERROR(Table1[[#This Row],[DC Capex (Inflated)]]/Table1[[#This Row],[Total capital cost Incl subsidies (Inflated)]],0)</f>
        <v>0.4375</v>
      </c>
      <c r="X1343" s="42">
        <f>IFERROR(Table1[[#This Row],[Rates Loan (Inflated)]]/Table1[[#This Row],[Total capital cost Incl subsidies (Inflated)]],0)</f>
        <v>0.5625</v>
      </c>
      <c r="Y1343" s="43">
        <f>IFERROR(Table1[[#This Row],[Subsidies (Uninflated)]]/Table1[[#This Row],[Total capital cost Incl subsidies (Inflated)]],0)</f>
        <v>0</v>
      </c>
      <c r="Z1343" s="10"/>
    </row>
    <row r="1344" spans="1:26" ht="23.25" x14ac:dyDescent="0.35">
      <c r="A1344" s="32" t="s">
        <v>1886</v>
      </c>
      <c r="B1344" s="56" t="s">
        <v>2560</v>
      </c>
      <c r="C1344" s="53"/>
      <c r="D1344" s="65" t="s">
        <v>53</v>
      </c>
      <c r="E1344" s="65" t="s">
        <v>20</v>
      </c>
      <c r="F1344" s="60" t="s">
        <v>96</v>
      </c>
      <c r="G1344" s="70">
        <v>1</v>
      </c>
      <c r="H1344" s="34">
        <v>2006</v>
      </c>
      <c r="I1344" s="33">
        <v>2020</v>
      </c>
      <c r="J1344" s="65">
        <v>2031</v>
      </c>
      <c r="K1344" s="35">
        <v>30</v>
      </c>
      <c r="L1344" s="32">
        <v>0</v>
      </c>
      <c r="M1344" s="32">
        <v>0.505</v>
      </c>
      <c r="N1344" s="32">
        <v>0</v>
      </c>
      <c r="O1344" s="32">
        <v>0.495</v>
      </c>
      <c r="P1344" s="36">
        <v>0.38</v>
      </c>
      <c r="Q1344" s="37">
        <v>0.4375</v>
      </c>
      <c r="R1344" s="38">
        <v>12.92</v>
      </c>
      <c r="S1344" s="39">
        <v>0</v>
      </c>
      <c r="T1344" s="39">
        <v>12.92</v>
      </c>
      <c r="U1344" s="39">
        <v>5.6524999999999999</v>
      </c>
      <c r="V1344" s="40">
        <v>7.2675000000000001</v>
      </c>
      <c r="W1344" s="41">
        <f>IFERROR(Table1[[#This Row],[DC Capex (Inflated)]]/Table1[[#This Row],[Total capital cost Incl subsidies (Inflated)]],0)</f>
        <v>0.4375</v>
      </c>
      <c r="X1344" s="42">
        <f>IFERROR(Table1[[#This Row],[Rates Loan (Inflated)]]/Table1[[#This Row],[Total capital cost Incl subsidies (Inflated)]],0)</f>
        <v>0.5625</v>
      </c>
      <c r="Y1344" s="43">
        <f>IFERROR(Table1[[#This Row],[Subsidies (Uninflated)]]/Table1[[#This Row],[Total capital cost Incl subsidies (Inflated)]],0)</f>
        <v>0</v>
      </c>
      <c r="Z1344" s="10"/>
    </row>
    <row r="1345" spans="1:26" ht="23.25" x14ac:dyDescent="0.35">
      <c r="A1345" s="32" t="s">
        <v>1873</v>
      </c>
      <c r="B1345" s="56" t="s">
        <v>1771</v>
      </c>
      <c r="C1345" s="53"/>
      <c r="D1345" s="65" t="s">
        <v>53</v>
      </c>
      <c r="E1345" s="65" t="s">
        <v>20</v>
      </c>
      <c r="F1345" s="60" t="s">
        <v>96</v>
      </c>
      <c r="G1345" s="70">
        <v>1</v>
      </c>
      <c r="H1345" s="34">
        <v>2006</v>
      </c>
      <c r="I1345" s="33">
        <v>2019</v>
      </c>
      <c r="J1345" s="65">
        <v>2031</v>
      </c>
      <c r="K1345" s="35">
        <v>30</v>
      </c>
      <c r="L1345" s="32">
        <v>0</v>
      </c>
      <c r="M1345" s="32">
        <v>0.505</v>
      </c>
      <c r="N1345" s="32">
        <v>0</v>
      </c>
      <c r="O1345" s="32">
        <v>0.495</v>
      </c>
      <c r="P1345" s="36">
        <v>0.38</v>
      </c>
      <c r="Q1345" s="37">
        <v>0.4375</v>
      </c>
      <c r="R1345" s="38">
        <v>940.47117000000003</v>
      </c>
      <c r="S1345" s="39">
        <v>0</v>
      </c>
      <c r="T1345" s="39">
        <v>940.47117000000003</v>
      </c>
      <c r="U1345" s="39">
        <v>411.45613687499997</v>
      </c>
      <c r="V1345" s="40">
        <v>529.01503312499995</v>
      </c>
      <c r="W1345" s="41">
        <f>IFERROR(Table1[[#This Row],[DC Capex (Inflated)]]/Table1[[#This Row],[Total capital cost Incl subsidies (Inflated)]],0)</f>
        <v>0.43749999999999994</v>
      </c>
      <c r="X1345" s="42">
        <f>IFERROR(Table1[[#This Row],[Rates Loan (Inflated)]]/Table1[[#This Row],[Total capital cost Incl subsidies (Inflated)]],0)</f>
        <v>0.56249999999999989</v>
      </c>
      <c r="Y1345" s="43">
        <f>IFERROR(Table1[[#This Row],[Subsidies (Uninflated)]]/Table1[[#This Row],[Total capital cost Incl subsidies (Inflated)]],0)</f>
        <v>0</v>
      </c>
      <c r="Z1345" s="10"/>
    </row>
    <row r="1346" spans="1:26" ht="23.25" x14ac:dyDescent="0.35">
      <c r="A1346" s="32" t="s">
        <v>2476</v>
      </c>
      <c r="B1346" s="56" t="s">
        <v>2186</v>
      </c>
      <c r="C1346" s="53" t="s">
        <v>1690</v>
      </c>
      <c r="D1346" s="65" t="s">
        <v>53</v>
      </c>
      <c r="E1346" s="65" t="s">
        <v>20</v>
      </c>
      <c r="F1346" s="60" t="s">
        <v>1255</v>
      </c>
      <c r="G1346" s="70">
        <v>1</v>
      </c>
      <c r="H1346" s="34">
        <v>2006</v>
      </c>
      <c r="I1346" s="33">
        <v>2026</v>
      </c>
      <c r="J1346" s="65">
        <v>2034</v>
      </c>
      <c r="K1346" s="35">
        <v>30</v>
      </c>
      <c r="L1346" s="32">
        <v>0</v>
      </c>
      <c r="M1346" s="32">
        <v>0.30499999999999999</v>
      </c>
      <c r="N1346" s="32">
        <v>0.02</v>
      </c>
      <c r="O1346" s="32">
        <v>0.67500000000000004</v>
      </c>
      <c r="P1346" s="36">
        <v>0.875</v>
      </c>
      <c r="Q1346" s="37">
        <v>0.77500000000000002</v>
      </c>
      <c r="R1346" s="38">
        <v>3719.7888000001026</v>
      </c>
      <c r="S1346" s="39">
        <v>0</v>
      </c>
      <c r="T1346" s="39">
        <v>3719.7888000001026</v>
      </c>
      <c r="U1346" s="39">
        <v>2882.8363200000795</v>
      </c>
      <c r="V1346" s="40">
        <v>836.952480000023</v>
      </c>
      <c r="W1346" s="41">
        <f>IFERROR(Table1[[#This Row],[DC Capex (Inflated)]]/Table1[[#This Row],[Total capital cost Incl subsidies (Inflated)]],0)</f>
        <v>0.77500000000000002</v>
      </c>
      <c r="X1346" s="42">
        <f>IFERROR(Table1[[#This Row],[Rates Loan (Inflated)]]/Table1[[#This Row],[Total capital cost Incl subsidies (Inflated)]],0)</f>
        <v>0.22499999999999998</v>
      </c>
      <c r="Y1346" s="43">
        <f>IFERROR(Table1[[#This Row],[Subsidies (Uninflated)]]/Table1[[#This Row],[Total capital cost Incl subsidies (Inflated)]],0)</f>
        <v>0</v>
      </c>
      <c r="Z1346" s="10"/>
    </row>
    <row r="1347" spans="1:26" ht="23.25" x14ac:dyDescent="0.35">
      <c r="A1347" s="32" t="s">
        <v>2286</v>
      </c>
      <c r="B1347" s="56" t="s">
        <v>2287</v>
      </c>
      <c r="C1347" s="53" t="s">
        <v>1690</v>
      </c>
      <c r="D1347" s="65" t="s">
        <v>53</v>
      </c>
      <c r="E1347" s="65" t="s">
        <v>20</v>
      </c>
      <c r="F1347" s="60" t="s">
        <v>1256</v>
      </c>
      <c r="G1347" s="70">
        <v>1</v>
      </c>
      <c r="H1347" s="34">
        <v>2006</v>
      </c>
      <c r="I1347" s="33">
        <v>2025</v>
      </c>
      <c r="J1347" s="65">
        <v>2034</v>
      </c>
      <c r="K1347" s="35">
        <v>30</v>
      </c>
      <c r="L1347" s="32">
        <v>0</v>
      </c>
      <c r="M1347" s="32">
        <v>0.30499999999999999</v>
      </c>
      <c r="N1347" s="32">
        <v>0.02</v>
      </c>
      <c r="O1347" s="32">
        <v>0.67500000000000004</v>
      </c>
      <c r="P1347" s="36">
        <v>0.125</v>
      </c>
      <c r="Q1347" s="37">
        <v>0.4</v>
      </c>
      <c r="R1347" s="38">
        <v>647.44680000000005</v>
      </c>
      <c r="S1347" s="39">
        <v>0</v>
      </c>
      <c r="T1347" s="39">
        <v>647.44680000000005</v>
      </c>
      <c r="U1347" s="39">
        <v>258.97872000000001</v>
      </c>
      <c r="V1347" s="40">
        <v>388.46807999999999</v>
      </c>
      <c r="W1347" s="41">
        <f>IFERROR(Table1[[#This Row],[DC Capex (Inflated)]]/Table1[[#This Row],[Total capital cost Incl subsidies (Inflated)]],0)</f>
        <v>0.39999999999999997</v>
      </c>
      <c r="X1347" s="42">
        <f>IFERROR(Table1[[#This Row],[Rates Loan (Inflated)]]/Table1[[#This Row],[Total capital cost Incl subsidies (Inflated)]],0)</f>
        <v>0.6</v>
      </c>
      <c r="Y1347" s="43">
        <f>IFERROR(Table1[[#This Row],[Subsidies (Uninflated)]]/Table1[[#This Row],[Total capital cost Incl subsidies (Inflated)]],0)</f>
        <v>0</v>
      </c>
      <c r="Z1347" s="10"/>
    </row>
    <row r="1348" spans="1:26" ht="46.5" x14ac:dyDescent="0.35">
      <c r="A1348" s="32" t="s">
        <v>2030</v>
      </c>
      <c r="B1348" s="56" t="s">
        <v>2031</v>
      </c>
      <c r="C1348" s="53" t="s">
        <v>1684</v>
      </c>
      <c r="D1348" s="65" t="s">
        <v>53</v>
      </c>
      <c r="E1348" s="65" t="s">
        <v>20</v>
      </c>
      <c r="F1348" s="60" t="s">
        <v>1256</v>
      </c>
      <c r="G1348" s="70">
        <v>1</v>
      </c>
      <c r="H1348" s="34">
        <v>2006</v>
      </c>
      <c r="I1348" s="33">
        <v>2027</v>
      </c>
      <c r="J1348" s="65">
        <v>2034</v>
      </c>
      <c r="K1348" s="35">
        <v>30</v>
      </c>
      <c r="L1348" s="32">
        <v>0.1</v>
      </c>
      <c r="M1348" s="32">
        <v>0.1</v>
      </c>
      <c r="N1348" s="32">
        <v>0.02</v>
      </c>
      <c r="O1348" s="32">
        <v>0.78</v>
      </c>
      <c r="P1348" s="36">
        <v>0.875</v>
      </c>
      <c r="Q1348" s="37">
        <v>0.82750000000000001</v>
      </c>
      <c r="R1348" s="38">
        <v>35288.281099136308</v>
      </c>
      <c r="S1348" s="39">
        <v>0</v>
      </c>
      <c r="T1348" s="39">
        <v>35288.281099136308</v>
      </c>
      <c r="U1348" s="39">
        <v>29201.052609535298</v>
      </c>
      <c r="V1348" s="40">
        <v>6087.2284896010142</v>
      </c>
      <c r="W1348" s="41">
        <f>IFERROR(Table1[[#This Row],[DC Capex (Inflated)]]/Table1[[#This Row],[Total capital cost Incl subsidies (Inflated)]],0)</f>
        <v>0.82750000000000012</v>
      </c>
      <c r="X1348" s="42">
        <f>IFERROR(Table1[[#This Row],[Rates Loan (Inflated)]]/Table1[[#This Row],[Total capital cost Incl subsidies (Inflated)]],0)</f>
        <v>0.17250000000000004</v>
      </c>
      <c r="Y1348" s="43">
        <f>IFERROR(Table1[[#This Row],[Subsidies (Uninflated)]]/Table1[[#This Row],[Total capital cost Incl subsidies (Inflated)]],0)</f>
        <v>0</v>
      </c>
      <c r="Z1348" s="10"/>
    </row>
    <row r="1349" spans="1:26" ht="23.25" x14ac:dyDescent="0.35">
      <c r="A1349" s="32" t="s">
        <v>91</v>
      </c>
      <c r="B1349" s="56" t="s">
        <v>92</v>
      </c>
      <c r="C1349" s="53" t="s">
        <v>58</v>
      </c>
      <c r="D1349" s="65" t="s">
        <v>53</v>
      </c>
      <c r="E1349" s="65" t="s">
        <v>20</v>
      </c>
      <c r="F1349" s="60" t="s">
        <v>93</v>
      </c>
      <c r="G1349" s="70">
        <v>1</v>
      </c>
      <c r="H1349" s="34">
        <v>2006</v>
      </c>
      <c r="I1349" s="33">
        <v>2010</v>
      </c>
      <c r="J1349" s="65">
        <v>2031</v>
      </c>
      <c r="K1349" s="35">
        <v>30</v>
      </c>
      <c r="L1349" s="32">
        <v>0</v>
      </c>
      <c r="M1349" s="32">
        <v>0.1</v>
      </c>
      <c r="N1349" s="32">
        <v>0</v>
      </c>
      <c r="O1349" s="32">
        <v>0.9</v>
      </c>
      <c r="P1349" s="36">
        <v>0.875</v>
      </c>
      <c r="Q1349" s="37">
        <v>0.88749999999999996</v>
      </c>
      <c r="R1349" s="38">
        <v>19.66</v>
      </c>
      <c r="S1349" s="39">
        <v>0</v>
      </c>
      <c r="T1349" s="39">
        <v>19.66</v>
      </c>
      <c r="U1349" s="39">
        <v>17.448249999999998</v>
      </c>
      <c r="V1349" s="40">
        <v>2.2117500000000012</v>
      </c>
      <c r="W1349" s="41">
        <f>IFERROR(Table1[[#This Row],[DC Capex (Inflated)]]/Table1[[#This Row],[Total capital cost Incl subsidies (Inflated)]],0)</f>
        <v>0.88749999999999984</v>
      </c>
      <c r="X1349" s="42">
        <f>IFERROR(Table1[[#This Row],[Rates Loan (Inflated)]]/Table1[[#This Row],[Total capital cost Incl subsidies (Inflated)]],0)</f>
        <v>0.11250000000000006</v>
      </c>
      <c r="Y1349" s="43">
        <f>IFERROR(Table1[[#This Row],[Subsidies (Uninflated)]]/Table1[[#This Row],[Total capital cost Incl subsidies (Inflated)]],0)</f>
        <v>0</v>
      </c>
      <c r="Z1349" s="10"/>
    </row>
    <row r="1350" spans="1:26" ht="46.5" x14ac:dyDescent="0.35">
      <c r="A1350" s="32" t="s">
        <v>1219</v>
      </c>
      <c r="B1350" s="56" t="s">
        <v>1220</v>
      </c>
      <c r="C1350" s="53" t="s">
        <v>58</v>
      </c>
      <c r="D1350" s="65" t="s">
        <v>53</v>
      </c>
      <c r="E1350" s="65" t="s">
        <v>20</v>
      </c>
      <c r="F1350" s="60" t="s">
        <v>93</v>
      </c>
      <c r="G1350" s="70">
        <v>1</v>
      </c>
      <c r="H1350" s="34">
        <v>2006</v>
      </c>
      <c r="I1350" s="33">
        <v>2016</v>
      </c>
      <c r="J1350" s="65">
        <v>2031</v>
      </c>
      <c r="K1350" s="35">
        <v>30</v>
      </c>
      <c r="L1350" s="32">
        <v>0</v>
      </c>
      <c r="M1350" s="32">
        <v>0.1</v>
      </c>
      <c r="N1350" s="32">
        <v>0</v>
      </c>
      <c r="O1350" s="32">
        <v>0.9</v>
      </c>
      <c r="P1350" s="36">
        <v>0.875</v>
      </c>
      <c r="Q1350" s="37">
        <v>0.88749999999999996</v>
      </c>
      <c r="R1350" s="38">
        <v>26.0001</v>
      </c>
      <c r="S1350" s="39">
        <v>0</v>
      </c>
      <c r="T1350" s="39">
        <v>26.0001</v>
      </c>
      <c r="U1350" s="39">
        <v>23.075088749999999</v>
      </c>
      <c r="V1350" s="40">
        <v>2.9250112500000007</v>
      </c>
      <c r="W1350" s="41">
        <f>IFERROR(Table1[[#This Row],[DC Capex (Inflated)]]/Table1[[#This Row],[Total capital cost Incl subsidies (Inflated)]],0)</f>
        <v>0.88749999999999996</v>
      </c>
      <c r="X1350" s="42">
        <f>IFERROR(Table1[[#This Row],[Rates Loan (Inflated)]]/Table1[[#This Row],[Total capital cost Incl subsidies (Inflated)]],0)</f>
        <v>0.11250000000000003</v>
      </c>
      <c r="Y1350" s="43">
        <f>IFERROR(Table1[[#This Row],[Subsidies (Uninflated)]]/Table1[[#This Row],[Total capital cost Incl subsidies (Inflated)]],0)</f>
        <v>0</v>
      </c>
      <c r="Z1350" s="10"/>
    </row>
    <row r="1351" spans="1:26" ht="46.5" x14ac:dyDescent="0.35">
      <c r="A1351" s="32" t="s">
        <v>1703</v>
      </c>
      <c r="B1351" s="56" t="s">
        <v>2443</v>
      </c>
      <c r="C1351" s="53"/>
      <c r="D1351" s="65" t="s">
        <v>53</v>
      </c>
      <c r="E1351" s="65" t="s">
        <v>38</v>
      </c>
      <c r="F1351" s="60" t="s">
        <v>93</v>
      </c>
      <c r="G1351" s="70">
        <v>1</v>
      </c>
      <c r="H1351" s="34">
        <v>2006</v>
      </c>
      <c r="I1351" s="33">
        <v>2020</v>
      </c>
      <c r="J1351" s="65">
        <v>2031</v>
      </c>
      <c r="K1351" s="35">
        <v>30</v>
      </c>
      <c r="L1351" s="32">
        <v>0</v>
      </c>
      <c r="M1351" s="32">
        <v>0.1</v>
      </c>
      <c r="N1351" s="32">
        <v>0</v>
      </c>
      <c r="O1351" s="32">
        <v>0.9</v>
      </c>
      <c r="P1351" s="36">
        <v>0.88</v>
      </c>
      <c r="Q1351" s="37">
        <v>0.89</v>
      </c>
      <c r="R1351" s="38">
        <v>522.43743000000006</v>
      </c>
      <c r="S1351" s="39">
        <v>0</v>
      </c>
      <c r="T1351" s="39">
        <v>522.43743000000006</v>
      </c>
      <c r="U1351" s="39">
        <v>464.96931269999999</v>
      </c>
      <c r="V1351" s="40">
        <v>57.468117299999996</v>
      </c>
      <c r="W1351" s="41">
        <f>IFERROR(Table1[[#This Row],[DC Capex (Inflated)]]/Table1[[#This Row],[Total capital cost Incl subsidies (Inflated)]],0)</f>
        <v>0.8899999999999999</v>
      </c>
      <c r="X1351" s="42">
        <f>IFERROR(Table1[[#This Row],[Rates Loan (Inflated)]]/Table1[[#This Row],[Total capital cost Incl subsidies (Inflated)]],0)</f>
        <v>0.10999999999999997</v>
      </c>
      <c r="Y1351" s="43">
        <f>IFERROR(Table1[[#This Row],[Subsidies (Uninflated)]]/Table1[[#This Row],[Total capital cost Incl subsidies (Inflated)]],0)</f>
        <v>0</v>
      </c>
      <c r="Z1351" s="10"/>
    </row>
    <row r="1352" spans="1:26" ht="46.5" x14ac:dyDescent="0.35">
      <c r="A1352" s="32" t="s">
        <v>1712</v>
      </c>
      <c r="B1352" s="56" t="s">
        <v>2444</v>
      </c>
      <c r="C1352" s="53"/>
      <c r="D1352" s="65" t="s">
        <v>53</v>
      </c>
      <c r="E1352" s="65" t="s">
        <v>38</v>
      </c>
      <c r="F1352" s="60" t="s">
        <v>93</v>
      </c>
      <c r="G1352" s="70">
        <v>1</v>
      </c>
      <c r="H1352" s="34">
        <v>2006</v>
      </c>
      <c r="I1352" s="33">
        <v>2019</v>
      </c>
      <c r="J1352" s="65">
        <v>2031</v>
      </c>
      <c r="K1352" s="35">
        <v>30</v>
      </c>
      <c r="L1352" s="32">
        <v>0</v>
      </c>
      <c r="M1352" s="32">
        <v>0.1</v>
      </c>
      <c r="N1352" s="32">
        <v>0</v>
      </c>
      <c r="O1352" s="32">
        <v>0.9</v>
      </c>
      <c r="P1352" s="36">
        <v>0.88</v>
      </c>
      <c r="Q1352" s="37">
        <v>0.89</v>
      </c>
      <c r="R1352" s="38">
        <v>972.39847999999995</v>
      </c>
      <c r="S1352" s="39">
        <v>0</v>
      </c>
      <c r="T1352" s="39">
        <v>972.39847999999995</v>
      </c>
      <c r="U1352" s="39">
        <v>865.43464719999997</v>
      </c>
      <c r="V1352" s="40">
        <v>106.96383279999995</v>
      </c>
      <c r="W1352" s="41">
        <f>IFERROR(Table1[[#This Row],[DC Capex (Inflated)]]/Table1[[#This Row],[Total capital cost Incl subsidies (Inflated)]],0)</f>
        <v>0.89</v>
      </c>
      <c r="X1352" s="42">
        <f>IFERROR(Table1[[#This Row],[Rates Loan (Inflated)]]/Table1[[#This Row],[Total capital cost Incl subsidies (Inflated)]],0)</f>
        <v>0.10999999999999996</v>
      </c>
      <c r="Y1352" s="43">
        <f>IFERROR(Table1[[#This Row],[Subsidies (Uninflated)]]/Table1[[#This Row],[Total capital cost Incl subsidies (Inflated)]],0)</f>
        <v>0</v>
      </c>
      <c r="Z1352" s="10"/>
    </row>
    <row r="1353" spans="1:26" ht="46.5" x14ac:dyDescent="0.35">
      <c r="A1353" s="32" t="s">
        <v>1713</v>
      </c>
      <c r="B1353" s="56" t="s">
        <v>2445</v>
      </c>
      <c r="C1353" s="53"/>
      <c r="D1353" s="65" t="s">
        <v>53</v>
      </c>
      <c r="E1353" s="65" t="s">
        <v>38</v>
      </c>
      <c r="F1353" s="60" t="s">
        <v>93</v>
      </c>
      <c r="G1353" s="70">
        <v>1</v>
      </c>
      <c r="H1353" s="34">
        <v>2006</v>
      </c>
      <c r="I1353" s="33">
        <v>2019</v>
      </c>
      <c r="J1353" s="65">
        <v>2031</v>
      </c>
      <c r="K1353" s="35">
        <v>30</v>
      </c>
      <c r="L1353" s="32">
        <v>0</v>
      </c>
      <c r="M1353" s="32">
        <v>0.1</v>
      </c>
      <c r="N1353" s="32">
        <v>0</v>
      </c>
      <c r="O1353" s="32">
        <v>0.9</v>
      </c>
      <c r="P1353" s="36">
        <v>0.88</v>
      </c>
      <c r="Q1353" s="37">
        <v>0.89</v>
      </c>
      <c r="R1353" s="38">
        <v>1544.89445</v>
      </c>
      <c r="S1353" s="39">
        <v>0</v>
      </c>
      <c r="T1353" s="39">
        <v>1544.89445</v>
      </c>
      <c r="U1353" s="39">
        <v>1374.9560604999999</v>
      </c>
      <c r="V1353" s="40">
        <v>169.93838950000003</v>
      </c>
      <c r="W1353" s="41">
        <f>IFERROR(Table1[[#This Row],[DC Capex (Inflated)]]/Table1[[#This Row],[Total capital cost Incl subsidies (Inflated)]],0)</f>
        <v>0.8899999999999999</v>
      </c>
      <c r="X1353" s="42">
        <f>IFERROR(Table1[[#This Row],[Rates Loan (Inflated)]]/Table1[[#This Row],[Total capital cost Incl subsidies (Inflated)]],0)</f>
        <v>0.11000000000000001</v>
      </c>
      <c r="Y1353" s="43">
        <f>IFERROR(Table1[[#This Row],[Subsidies (Uninflated)]]/Table1[[#This Row],[Total capital cost Incl subsidies (Inflated)]],0)</f>
        <v>0</v>
      </c>
      <c r="Z1353" s="10"/>
    </row>
    <row r="1354" spans="1:26" ht="23.25" x14ac:dyDescent="0.35">
      <c r="A1354" s="32" t="s">
        <v>1727</v>
      </c>
      <c r="B1354" s="56" t="s">
        <v>2446</v>
      </c>
      <c r="C1354" s="53"/>
      <c r="D1354" s="65" t="s">
        <v>53</v>
      </c>
      <c r="E1354" s="65" t="s">
        <v>38</v>
      </c>
      <c r="F1354" s="60" t="s">
        <v>93</v>
      </c>
      <c r="G1354" s="70">
        <v>1</v>
      </c>
      <c r="H1354" s="34">
        <v>2006</v>
      </c>
      <c r="I1354" s="33">
        <v>2019</v>
      </c>
      <c r="J1354" s="65">
        <v>2031</v>
      </c>
      <c r="K1354" s="35">
        <v>10</v>
      </c>
      <c r="L1354" s="32">
        <v>0</v>
      </c>
      <c r="M1354" s="32">
        <v>0.1</v>
      </c>
      <c r="N1354" s="32">
        <v>0</v>
      </c>
      <c r="O1354" s="32">
        <v>0.9</v>
      </c>
      <c r="P1354" s="36">
        <v>0.88</v>
      </c>
      <c r="Q1354" s="37">
        <v>0.89</v>
      </c>
      <c r="R1354" s="38">
        <v>936.26698999999996</v>
      </c>
      <c r="S1354" s="39">
        <v>0</v>
      </c>
      <c r="T1354" s="39">
        <v>936.26698999999996</v>
      </c>
      <c r="U1354" s="39">
        <v>833.27762110000015</v>
      </c>
      <c r="V1354" s="40">
        <v>102.9893689</v>
      </c>
      <c r="W1354" s="41">
        <f>IFERROR(Table1[[#This Row],[DC Capex (Inflated)]]/Table1[[#This Row],[Total capital cost Incl subsidies (Inflated)]],0)</f>
        <v>0.89000000000000024</v>
      </c>
      <c r="X1354" s="42">
        <f>IFERROR(Table1[[#This Row],[Rates Loan (Inflated)]]/Table1[[#This Row],[Total capital cost Incl subsidies (Inflated)]],0)</f>
        <v>0.11</v>
      </c>
      <c r="Y1354" s="43">
        <f>IFERROR(Table1[[#This Row],[Subsidies (Uninflated)]]/Table1[[#This Row],[Total capital cost Incl subsidies (Inflated)]],0)</f>
        <v>0</v>
      </c>
      <c r="Z1354" s="10"/>
    </row>
    <row r="1355" spans="1:26" ht="23.25" x14ac:dyDescent="0.35">
      <c r="A1355" s="32" t="s">
        <v>2004</v>
      </c>
      <c r="B1355" s="56" t="s">
        <v>2005</v>
      </c>
      <c r="C1355" s="53"/>
      <c r="D1355" s="65" t="s">
        <v>53</v>
      </c>
      <c r="E1355" s="65" t="s">
        <v>20</v>
      </c>
      <c r="F1355" s="60" t="s">
        <v>93</v>
      </c>
      <c r="G1355" s="70">
        <v>1</v>
      </c>
      <c r="H1355" s="34">
        <v>2006</v>
      </c>
      <c r="I1355" s="33">
        <v>2024</v>
      </c>
      <c r="J1355" s="65">
        <v>2034</v>
      </c>
      <c r="K1355" s="35">
        <v>30</v>
      </c>
      <c r="L1355" s="32">
        <v>0</v>
      </c>
      <c r="M1355" s="32">
        <v>0.1</v>
      </c>
      <c r="N1355" s="32">
        <v>0.01</v>
      </c>
      <c r="O1355" s="32">
        <v>0.89</v>
      </c>
      <c r="P1355" s="36">
        <v>0.875</v>
      </c>
      <c r="Q1355" s="37">
        <v>0.88250000000000006</v>
      </c>
      <c r="R1355" s="38">
        <v>1833.4960000000001</v>
      </c>
      <c r="S1355" s="39">
        <v>0</v>
      </c>
      <c r="T1355" s="39">
        <v>1833.4960000000001</v>
      </c>
      <c r="U1355" s="39">
        <v>1618.0602200000003</v>
      </c>
      <c r="V1355" s="40">
        <v>215.43577999999991</v>
      </c>
      <c r="W1355" s="41">
        <f>IFERROR(Table1[[#This Row],[DC Capex (Inflated)]]/Table1[[#This Row],[Total capital cost Incl subsidies (Inflated)]],0)</f>
        <v>0.88250000000000017</v>
      </c>
      <c r="X1355" s="42">
        <f>IFERROR(Table1[[#This Row],[Rates Loan (Inflated)]]/Table1[[#This Row],[Total capital cost Incl subsidies (Inflated)]],0)</f>
        <v>0.11749999999999994</v>
      </c>
      <c r="Y1355" s="43">
        <f>IFERROR(Table1[[#This Row],[Subsidies (Uninflated)]]/Table1[[#This Row],[Total capital cost Incl subsidies (Inflated)]],0)</f>
        <v>0</v>
      </c>
      <c r="Z1355" s="10"/>
    </row>
    <row r="1356" spans="1:26" ht="23.25" x14ac:dyDescent="0.35">
      <c r="A1356" s="32" t="s">
        <v>1718</v>
      </c>
      <c r="B1356" s="56" t="s">
        <v>2563</v>
      </c>
      <c r="C1356" s="53"/>
      <c r="D1356" s="65" t="s">
        <v>53</v>
      </c>
      <c r="E1356" s="65" t="s">
        <v>20</v>
      </c>
      <c r="F1356" s="60" t="s">
        <v>93</v>
      </c>
      <c r="G1356" s="70">
        <v>1</v>
      </c>
      <c r="H1356" s="34">
        <v>2006</v>
      </c>
      <c r="I1356" s="33">
        <v>2019</v>
      </c>
      <c r="J1356" s="65">
        <v>2031</v>
      </c>
      <c r="K1356" s="35">
        <v>30</v>
      </c>
      <c r="L1356" s="32">
        <v>0</v>
      </c>
      <c r="M1356" s="32">
        <v>0.1</v>
      </c>
      <c r="N1356" s="32">
        <v>0</v>
      </c>
      <c r="O1356" s="32">
        <v>0.9</v>
      </c>
      <c r="P1356" s="36">
        <v>0.88</v>
      </c>
      <c r="Q1356" s="37">
        <v>0.89</v>
      </c>
      <c r="R1356" s="38">
        <v>3.4012399999999996</v>
      </c>
      <c r="S1356" s="39">
        <v>0</v>
      </c>
      <c r="T1356" s="39">
        <v>3.4012399999999996</v>
      </c>
      <c r="U1356" s="39">
        <v>3.0271035999999998</v>
      </c>
      <c r="V1356" s="40">
        <v>0.37413639999999981</v>
      </c>
      <c r="W1356" s="41">
        <f>IFERROR(Table1[[#This Row],[DC Capex (Inflated)]]/Table1[[#This Row],[Total capital cost Incl subsidies (Inflated)]],0)</f>
        <v>0.89</v>
      </c>
      <c r="X1356" s="42">
        <f>IFERROR(Table1[[#This Row],[Rates Loan (Inflated)]]/Table1[[#This Row],[Total capital cost Incl subsidies (Inflated)]],0)</f>
        <v>0.10999999999999996</v>
      </c>
      <c r="Y1356" s="43">
        <f>IFERROR(Table1[[#This Row],[Subsidies (Uninflated)]]/Table1[[#This Row],[Total capital cost Incl subsidies (Inflated)]],0)</f>
        <v>0</v>
      </c>
      <c r="Z1356" s="10"/>
    </row>
    <row r="1357" spans="1:26" ht="23.25" x14ac:dyDescent="0.35">
      <c r="A1357" s="32" t="s">
        <v>1721</v>
      </c>
      <c r="B1357" s="56" t="s">
        <v>2564</v>
      </c>
      <c r="C1357" s="53"/>
      <c r="D1357" s="65" t="s">
        <v>53</v>
      </c>
      <c r="E1357" s="65" t="s">
        <v>20</v>
      </c>
      <c r="F1357" s="60" t="s">
        <v>93</v>
      </c>
      <c r="G1357" s="70">
        <v>1</v>
      </c>
      <c r="H1357" s="34">
        <v>2006</v>
      </c>
      <c r="I1357" s="33">
        <v>2019</v>
      </c>
      <c r="J1357" s="65">
        <v>2031</v>
      </c>
      <c r="K1357" s="35">
        <v>30</v>
      </c>
      <c r="L1357" s="32">
        <v>0</v>
      </c>
      <c r="M1357" s="32">
        <v>0.1</v>
      </c>
      <c r="N1357" s="32">
        <v>0</v>
      </c>
      <c r="O1357" s="32">
        <v>0.9</v>
      </c>
      <c r="P1357" s="36">
        <v>0.88</v>
      </c>
      <c r="Q1357" s="37">
        <v>0.89</v>
      </c>
      <c r="R1357" s="38">
        <v>3.18363</v>
      </c>
      <c r="S1357" s="39">
        <v>0</v>
      </c>
      <c r="T1357" s="39">
        <v>3.18363</v>
      </c>
      <c r="U1357" s="39">
        <v>2.8334307000000001</v>
      </c>
      <c r="V1357" s="40">
        <v>0.35019929999999988</v>
      </c>
      <c r="W1357" s="41">
        <f>IFERROR(Table1[[#This Row],[DC Capex (Inflated)]]/Table1[[#This Row],[Total capital cost Incl subsidies (Inflated)]],0)</f>
        <v>0.89</v>
      </c>
      <c r="X1357" s="42">
        <f>IFERROR(Table1[[#This Row],[Rates Loan (Inflated)]]/Table1[[#This Row],[Total capital cost Incl subsidies (Inflated)]],0)</f>
        <v>0.10999999999999996</v>
      </c>
      <c r="Y1357" s="43">
        <f>IFERROR(Table1[[#This Row],[Subsidies (Uninflated)]]/Table1[[#This Row],[Total capital cost Incl subsidies (Inflated)]],0)</f>
        <v>0</v>
      </c>
      <c r="Z1357" s="10"/>
    </row>
    <row r="1358" spans="1:26" ht="23.25" x14ac:dyDescent="0.35">
      <c r="A1358" s="32" t="s">
        <v>1702</v>
      </c>
      <c r="B1358" s="56" t="s">
        <v>2565</v>
      </c>
      <c r="C1358" s="53"/>
      <c r="D1358" s="65" t="s">
        <v>53</v>
      </c>
      <c r="E1358" s="65" t="s">
        <v>20</v>
      </c>
      <c r="F1358" s="60" t="s">
        <v>93</v>
      </c>
      <c r="G1358" s="70">
        <v>1</v>
      </c>
      <c r="H1358" s="34">
        <v>2006</v>
      </c>
      <c r="I1358" s="33">
        <v>2019</v>
      </c>
      <c r="J1358" s="65">
        <v>2031</v>
      </c>
      <c r="K1358" s="35">
        <v>30</v>
      </c>
      <c r="L1358" s="32">
        <v>0</v>
      </c>
      <c r="M1358" s="32">
        <v>0.1</v>
      </c>
      <c r="N1358" s="32">
        <v>0</v>
      </c>
      <c r="O1358" s="32">
        <v>0.9</v>
      </c>
      <c r="P1358" s="36">
        <v>0.88</v>
      </c>
      <c r="Q1358" s="37">
        <v>0.89</v>
      </c>
      <c r="R1358" s="38">
        <v>9.0427</v>
      </c>
      <c r="S1358" s="39">
        <v>0</v>
      </c>
      <c r="T1358" s="39">
        <v>9.0427</v>
      </c>
      <c r="U1358" s="39">
        <v>8.0480029999999996</v>
      </c>
      <c r="V1358" s="40">
        <v>0.99469700000000039</v>
      </c>
      <c r="W1358" s="41">
        <f>IFERROR(Table1[[#This Row],[DC Capex (Inflated)]]/Table1[[#This Row],[Total capital cost Incl subsidies (Inflated)]],0)</f>
        <v>0.8899999999999999</v>
      </c>
      <c r="X1358" s="42">
        <f>IFERROR(Table1[[#This Row],[Rates Loan (Inflated)]]/Table1[[#This Row],[Total capital cost Incl subsidies (Inflated)]],0)</f>
        <v>0.11000000000000004</v>
      </c>
      <c r="Y1358" s="43">
        <f>IFERROR(Table1[[#This Row],[Subsidies (Uninflated)]]/Table1[[#This Row],[Total capital cost Incl subsidies (Inflated)]],0)</f>
        <v>0</v>
      </c>
      <c r="Z1358" s="10"/>
    </row>
    <row r="1359" spans="1:26" ht="46.5" x14ac:dyDescent="0.35">
      <c r="A1359" s="32" t="s">
        <v>1711</v>
      </c>
      <c r="B1359" s="56" t="s">
        <v>2566</v>
      </c>
      <c r="C1359" s="53"/>
      <c r="D1359" s="65" t="s">
        <v>53</v>
      </c>
      <c r="E1359" s="65" t="s">
        <v>38</v>
      </c>
      <c r="F1359" s="60" t="s">
        <v>93</v>
      </c>
      <c r="G1359" s="70">
        <v>1</v>
      </c>
      <c r="H1359" s="34">
        <v>2006</v>
      </c>
      <c r="I1359" s="33">
        <v>2019</v>
      </c>
      <c r="J1359" s="65">
        <v>2031</v>
      </c>
      <c r="K1359" s="35">
        <v>30</v>
      </c>
      <c r="L1359" s="32">
        <v>0</v>
      </c>
      <c r="M1359" s="32">
        <v>0.1</v>
      </c>
      <c r="N1359" s="32">
        <v>0</v>
      </c>
      <c r="O1359" s="32">
        <v>0.9</v>
      </c>
      <c r="P1359" s="36">
        <v>0.88</v>
      </c>
      <c r="Q1359" s="37">
        <v>0.89</v>
      </c>
      <c r="R1359" s="38">
        <v>93.76400000000001</v>
      </c>
      <c r="S1359" s="39">
        <v>0</v>
      </c>
      <c r="T1359" s="39">
        <v>93.76400000000001</v>
      </c>
      <c r="U1359" s="39">
        <v>83.449960000000004</v>
      </c>
      <c r="V1359" s="40">
        <v>10.314039999999999</v>
      </c>
      <c r="W1359" s="41">
        <f>IFERROR(Table1[[#This Row],[DC Capex (Inflated)]]/Table1[[#This Row],[Total capital cost Incl subsidies (Inflated)]],0)</f>
        <v>0.8899999999999999</v>
      </c>
      <c r="X1359" s="42">
        <f>IFERROR(Table1[[#This Row],[Rates Loan (Inflated)]]/Table1[[#This Row],[Total capital cost Incl subsidies (Inflated)]],0)</f>
        <v>0.10999999999999997</v>
      </c>
      <c r="Y1359" s="43">
        <f>IFERROR(Table1[[#This Row],[Subsidies (Uninflated)]]/Table1[[#This Row],[Total capital cost Incl subsidies (Inflated)]],0)</f>
        <v>0</v>
      </c>
      <c r="Z1359" s="10"/>
    </row>
    <row r="1360" spans="1:26" ht="46.5" x14ac:dyDescent="0.35">
      <c r="A1360" s="32" t="s">
        <v>1704</v>
      </c>
      <c r="B1360" s="56" t="s">
        <v>1705</v>
      </c>
      <c r="C1360" s="53" t="s">
        <v>1694</v>
      </c>
      <c r="D1360" s="65" t="s">
        <v>53</v>
      </c>
      <c r="E1360" s="65" t="s">
        <v>38</v>
      </c>
      <c r="F1360" s="60" t="s">
        <v>1192</v>
      </c>
      <c r="G1360" s="70">
        <v>1</v>
      </c>
      <c r="H1360" s="34">
        <v>2006</v>
      </c>
      <c r="I1360" s="33">
        <v>2021</v>
      </c>
      <c r="J1360" s="65">
        <v>2031</v>
      </c>
      <c r="K1360" s="35">
        <v>30</v>
      </c>
      <c r="L1360" s="32">
        <v>0</v>
      </c>
      <c r="M1360" s="32">
        <v>0.1</v>
      </c>
      <c r="N1360" s="32">
        <v>0</v>
      </c>
      <c r="O1360" s="32">
        <v>0.9</v>
      </c>
      <c r="P1360" s="36">
        <v>0.875</v>
      </c>
      <c r="Q1360" s="37">
        <v>0.88749999999999996</v>
      </c>
      <c r="R1360" s="38">
        <v>278.45929000000001</v>
      </c>
      <c r="S1360" s="39">
        <v>0</v>
      </c>
      <c r="T1360" s="39">
        <v>278.45929000000001</v>
      </c>
      <c r="U1360" s="39">
        <v>247.13261987499999</v>
      </c>
      <c r="V1360" s="40">
        <v>31.326670125000017</v>
      </c>
      <c r="W1360" s="41">
        <f>IFERROR(Table1[[#This Row],[DC Capex (Inflated)]]/Table1[[#This Row],[Total capital cost Incl subsidies (Inflated)]],0)</f>
        <v>0.88749999999999996</v>
      </c>
      <c r="X1360" s="42">
        <f>IFERROR(Table1[[#This Row],[Rates Loan (Inflated)]]/Table1[[#This Row],[Total capital cost Incl subsidies (Inflated)]],0)</f>
        <v>0.11250000000000006</v>
      </c>
      <c r="Y1360" s="43">
        <f>IFERROR(Table1[[#This Row],[Subsidies (Uninflated)]]/Table1[[#This Row],[Total capital cost Incl subsidies (Inflated)]],0)</f>
        <v>0</v>
      </c>
      <c r="Z1360" s="10"/>
    </row>
    <row r="1361" spans="1:26" ht="46.5" x14ac:dyDescent="0.35">
      <c r="A1361" s="32" t="s">
        <v>1706</v>
      </c>
      <c r="B1361" s="56" t="s">
        <v>1707</v>
      </c>
      <c r="C1361" s="53" t="s">
        <v>1685</v>
      </c>
      <c r="D1361" s="65" t="s">
        <v>53</v>
      </c>
      <c r="E1361" s="65" t="s">
        <v>38</v>
      </c>
      <c r="F1361" s="60" t="s">
        <v>1192</v>
      </c>
      <c r="G1361" s="70">
        <v>1</v>
      </c>
      <c r="H1361" s="34">
        <v>2006</v>
      </c>
      <c r="I1361" s="33">
        <v>2021</v>
      </c>
      <c r="J1361" s="65">
        <v>2031</v>
      </c>
      <c r="K1361" s="35">
        <v>30</v>
      </c>
      <c r="L1361" s="32">
        <v>0</v>
      </c>
      <c r="M1361" s="32">
        <v>0.1</v>
      </c>
      <c r="N1361" s="32">
        <v>0</v>
      </c>
      <c r="O1361" s="32">
        <v>0.9</v>
      </c>
      <c r="P1361" s="36">
        <v>0.875</v>
      </c>
      <c r="Q1361" s="37">
        <v>0.88749999999999996</v>
      </c>
      <c r="R1361" s="38">
        <v>606.19956999999999</v>
      </c>
      <c r="S1361" s="39">
        <v>0</v>
      </c>
      <c r="T1361" s="39">
        <v>606.19956999999999</v>
      </c>
      <c r="U1361" s="39">
        <v>538.00211837500001</v>
      </c>
      <c r="V1361" s="40">
        <v>68.197451625000014</v>
      </c>
      <c r="W1361" s="41">
        <f>IFERROR(Table1[[#This Row],[DC Capex (Inflated)]]/Table1[[#This Row],[Total capital cost Incl subsidies (Inflated)]],0)</f>
        <v>0.88750000000000007</v>
      </c>
      <c r="X1361" s="42">
        <f>IFERROR(Table1[[#This Row],[Rates Loan (Inflated)]]/Table1[[#This Row],[Total capital cost Incl subsidies (Inflated)]],0)</f>
        <v>0.11250000000000002</v>
      </c>
      <c r="Y1361" s="43">
        <f>IFERROR(Table1[[#This Row],[Subsidies (Uninflated)]]/Table1[[#This Row],[Total capital cost Incl subsidies (Inflated)]],0)</f>
        <v>0</v>
      </c>
      <c r="Z1361" s="10"/>
    </row>
    <row r="1362" spans="1:26" ht="46.5" x14ac:dyDescent="0.35">
      <c r="A1362" s="32" t="s">
        <v>1714</v>
      </c>
      <c r="B1362" s="56" t="s">
        <v>1715</v>
      </c>
      <c r="C1362" s="53" t="s">
        <v>1694</v>
      </c>
      <c r="D1362" s="65" t="s">
        <v>53</v>
      </c>
      <c r="E1362" s="65" t="s">
        <v>38</v>
      </c>
      <c r="F1362" s="60" t="s">
        <v>1192</v>
      </c>
      <c r="G1362" s="70">
        <v>1</v>
      </c>
      <c r="H1362" s="34">
        <v>2006</v>
      </c>
      <c r="I1362" s="33">
        <v>2021</v>
      </c>
      <c r="J1362" s="65">
        <v>2031</v>
      </c>
      <c r="K1362" s="35">
        <v>30</v>
      </c>
      <c r="L1362" s="32">
        <v>0</v>
      </c>
      <c r="M1362" s="32">
        <v>0.1</v>
      </c>
      <c r="N1362" s="32">
        <v>0</v>
      </c>
      <c r="O1362" s="32">
        <v>0.9</v>
      </c>
      <c r="P1362" s="36">
        <v>0.875</v>
      </c>
      <c r="Q1362" s="37">
        <v>0.88749999999999996</v>
      </c>
      <c r="R1362" s="38">
        <v>572.58866</v>
      </c>
      <c r="S1362" s="39">
        <v>0</v>
      </c>
      <c r="T1362" s="39">
        <v>572.58866</v>
      </c>
      <c r="U1362" s="39">
        <v>508.17243575000003</v>
      </c>
      <c r="V1362" s="40">
        <v>64.416224249999999</v>
      </c>
      <c r="W1362" s="41">
        <f>IFERROR(Table1[[#This Row],[DC Capex (Inflated)]]/Table1[[#This Row],[Total capital cost Incl subsidies (Inflated)]],0)</f>
        <v>0.88750000000000007</v>
      </c>
      <c r="X1362" s="42">
        <f>IFERROR(Table1[[#This Row],[Rates Loan (Inflated)]]/Table1[[#This Row],[Total capital cost Incl subsidies (Inflated)]],0)</f>
        <v>0.1125</v>
      </c>
      <c r="Y1362" s="43">
        <f>IFERROR(Table1[[#This Row],[Subsidies (Uninflated)]]/Table1[[#This Row],[Total capital cost Incl subsidies (Inflated)]],0)</f>
        <v>0</v>
      </c>
      <c r="Z1362" s="10"/>
    </row>
    <row r="1363" spans="1:26" ht="46.5" x14ac:dyDescent="0.35">
      <c r="A1363" s="32" t="s">
        <v>1716</v>
      </c>
      <c r="B1363" s="56" t="s">
        <v>1717</v>
      </c>
      <c r="C1363" s="53" t="s">
        <v>1694</v>
      </c>
      <c r="D1363" s="65" t="s">
        <v>53</v>
      </c>
      <c r="E1363" s="65" t="s">
        <v>38</v>
      </c>
      <c r="F1363" s="60" t="s">
        <v>1192</v>
      </c>
      <c r="G1363" s="70">
        <v>1</v>
      </c>
      <c r="H1363" s="34">
        <v>2006</v>
      </c>
      <c r="I1363" s="33">
        <v>2021</v>
      </c>
      <c r="J1363" s="65">
        <v>2031</v>
      </c>
      <c r="K1363" s="35">
        <v>30</v>
      </c>
      <c r="L1363" s="32">
        <v>0</v>
      </c>
      <c r="M1363" s="32">
        <v>0.1</v>
      </c>
      <c r="N1363" s="32">
        <v>0</v>
      </c>
      <c r="O1363" s="32">
        <v>0.9</v>
      </c>
      <c r="P1363" s="36">
        <v>0.875</v>
      </c>
      <c r="Q1363" s="37">
        <v>0.88749999999999996</v>
      </c>
      <c r="R1363" s="38">
        <v>311.27499999999998</v>
      </c>
      <c r="S1363" s="39">
        <v>0</v>
      </c>
      <c r="T1363" s="39">
        <v>311.27499999999998</v>
      </c>
      <c r="U1363" s="39">
        <v>276.25656249999997</v>
      </c>
      <c r="V1363" s="40">
        <v>35.018437500000026</v>
      </c>
      <c r="W1363" s="41">
        <f>IFERROR(Table1[[#This Row],[DC Capex (Inflated)]]/Table1[[#This Row],[Total capital cost Incl subsidies (Inflated)]],0)</f>
        <v>0.88749999999999996</v>
      </c>
      <c r="X1363" s="42">
        <f>IFERROR(Table1[[#This Row],[Rates Loan (Inflated)]]/Table1[[#This Row],[Total capital cost Incl subsidies (Inflated)]],0)</f>
        <v>0.11250000000000009</v>
      </c>
      <c r="Y1363" s="43">
        <f>IFERROR(Table1[[#This Row],[Subsidies (Uninflated)]]/Table1[[#This Row],[Total capital cost Incl subsidies (Inflated)]],0)</f>
        <v>0</v>
      </c>
      <c r="Z1363" s="10"/>
    </row>
    <row r="1364" spans="1:26" ht="46.5" x14ac:dyDescent="0.35">
      <c r="A1364" s="32" t="s">
        <v>2304</v>
      </c>
      <c r="B1364" s="56" t="s">
        <v>1710</v>
      </c>
      <c r="C1364" s="53" t="s">
        <v>1694</v>
      </c>
      <c r="D1364" s="65" t="s">
        <v>53</v>
      </c>
      <c r="E1364" s="65" t="s">
        <v>20</v>
      </c>
      <c r="F1364" s="60" t="s">
        <v>1192</v>
      </c>
      <c r="G1364" s="70">
        <v>1</v>
      </c>
      <c r="H1364" s="34">
        <v>2006</v>
      </c>
      <c r="I1364" s="33">
        <v>2032</v>
      </c>
      <c r="J1364" s="65">
        <v>2034</v>
      </c>
      <c r="K1364" s="35">
        <v>30</v>
      </c>
      <c r="L1364" s="32">
        <v>0</v>
      </c>
      <c r="M1364" s="32">
        <v>0.1</v>
      </c>
      <c r="N1364" s="32">
        <v>0</v>
      </c>
      <c r="O1364" s="32">
        <v>0.9</v>
      </c>
      <c r="P1364" s="36">
        <v>0.875</v>
      </c>
      <c r="Q1364" s="37">
        <v>0.88749999999999996</v>
      </c>
      <c r="R1364" s="38">
        <v>564.06562942533196</v>
      </c>
      <c r="S1364" s="39">
        <v>0</v>
      </c>
      <c r="T1364" s="39">
        <v>564.06562942533196</v>
      </c>
      <c r="U1364" s="39">
        <v>500.60824611498214</v>
      </c>
      <c r="V1364" s="40">
        <v>63.457383310349897</v>
      </c>
      <c r="W1364" s="41">
        <f>IFERROR(Table1[[#This Row],[DC Capex (Inflated)]]/Table1[[#This Row],[Total capital cost Incl subsidies (Inflated)]],0)</f>
        <v>0.88750000000000007</v>
      </c>
      <c r="X1364" s="42">
        <f>IFERROR(Table1[[#This Row],[Rates Loan (Inflated)]]/Table1[[#This Row],[Total capital cost Incl subsidies (Inflated)]],0)</f>
        <v>0.11250000000000009</v>
      </c>
      <c r="Y1364" s="43">
        <f>IFERROR(Table1[[#This Row],[Subsidies (Uninflated)]]/Table1[[#This Row],[Total capital cost Incl subsidies (Inflated)]],0)</f>
        <v>0</v>
      </c>
      <c r="Z1364" s="10"/>
    </row>
    <row r="1365" spans="1:26" ht="46.5" x14ac:dyDescent="0.35">
      <c r="A1365" s="32" t="s">
        <v>2332</v>
      </c>
      <c r="B1365" s="56" t="s">
        <v>1719</v>
      </c>
      <c r="C1365" s="53" t="s">
        <v>1694</v>
      </c>
      <c r="D1365" s="65" t="s">
        <v>53</v>
      </c>
      <c r="E1365" s="65" t="s">
        <v>20</v>
      </c>
      <c r="F1365" s="60" t="s">
        <v>1192</v>
      </c>
      <c r="G1365" s="70">
        <v>1</v>
      </c>
      <c r="H1365" s="34">
        <v>2006</v>
      </c>
      <c r="I1365" s="33">
        <v>2030</v>
      </c>
      <c r="J1365" s="65">
        <v>2034</v>
      </c>
      <c r="K1365" s="35">
        <v>30</v>
      </c>
      <c r="L1365" s="32">
        <v>0</v>
      </c>
      <c r="M1365" s="32">
        <v>0.1</v>
      </c>
      <c r="N1365" s="32">
        <v>0</v>
      </c>
      <c r="O1365" s="32">
        <v>0.9</v>
      </c>
      <c r="P1365" s="36">
        <v>0.875</v>
      </c>
      <c r="Q1365" s="37">
        <v>0.88749999999999996</v>
      </c>
      <c r="R1365" s="38">
        <v>249.62621011262064</v>
      </c>
      <c r="S1365" s="39">
        <v>0</v>
      </c>
      <c r="T1365" s="39">
        <v>249.62621011262064</v>
      </c>
      <c r="U1365" s="39">
        <v>221.54326147495084</v>
      </c>
      <c r="V1365" s="40">
        <v>28.082948637669833</v>
      </c>
      <c r="W1365" s="41">
        <f>IFERROR(Table1[[#This Row],[DC Capex (Inflated)]]/Table1[[#This Row],[Total capital cost Incl subsidies (Inflated)]],0)</f>
        <v>0.88750000000000007</v>
      </c>
      <c r="X1365" s="42">
        <f>IFERROR(Table1[[#This Row],[Rates Loan (Inflated)]]/Table1[[#This Row],[Total capital cost Incl subsidies (Inflated)]],0)</f>
        <v>0.11250000000000004</v>
      </c>
      <c r="Y1365" s="43">
        <f>IFERROR(Table1[[#This Row],[Subsidies (Uninflated)]]/Table1[[#This Row],[Total capital cost Incl subsidies (Inflated)]],0)</f>
        <v>0</v>
      </c>
      <c r="Z1365" s="10"/>
    </row>
    <row r="1366" spans="1:26" ht="46.5" x14ac:dyDescent="0.35">
      <c r="A1366" s="32" t="s">
        <v>2297</v>
      </c>
      <c r="B1366" s="56" t="s">
        <v>1709</v>
      </c>
      <c r="C1366" s="53" t="s">
        <v>1694</v>
      </c>
      <c r="D1366" s="65" t="s">
        <v>53</v>
      </c>
      <c r="E1366" s="65" t="s">
        <v>20</v>
      </c>
      <c r="F1366" s="60" t="s">
        <v>1192</v>
      </c>
      <c r="G1366" s="70">
        <v>1</v>
      </c>
      <c r="H1366" s="34">
        <v>2006</v>
      </c>
      <c r="I1366" s="33">
        <v>2027</v>
      </c>
      <c r="J1366" s="65">
        <v>2034</v>
      </c>
      <c r="K1366" s="35">
        <v>30</v>
      </c>
      <c r="L1366" s="32">
        <v>0</v>
      </c>
      <c r="M1366" s="32">
        <v>0.1</v>
      </c>
      <c r="N1366" s="32">
        <v>0</v>
      </c>
      <c r="O1366" s="32">
        <v>0.9</v>
      </c>
      <c r="P1366" s="36">
        <v>0.875</v>
      </c>
      <c r="Q1366" s="37">
        <v>0.88749999999999996</v>
      </c>
      <c r="R1366" s="38">
        <v>579.57722905732226</v>
      </c>
      <c r="S1366" s="39">
        <v>0</v>
      </c>
      <c r="T1366" s="39">
        <v>579.57722905732226</v>
      </c>
      <c r="U1366" s="39">
        <v>514.3747907883735</v>
      </c>
      <c r="V1366" s="40">
        <v>65.202438268948796</v>
      </c>
      <c r="W1366" s="41">
        <f>IFERROR(Table1[[#This Row],[DC Capex (Inflated)]]/Table1[[#This Row],[Total capital cost Incl subsidies (Inflated)]],0)</f>
        <v>0.88749999999999996</v>
      </c>
      <c r="X1366" s="42">
        <f>IFERROR(Table1[[#This Row],[Rates Loan (Inflated)]]/Table1[[#This Row],[Total capital cost Incl subsidies (Inflated)]],0)</f>
        <v>0.11250000000000007</v>
      </c>
      <c r="Y1366" s="43">
        <f>IFERROR(Table1[[#This Row],[Subsidies (Uninflated)]]/Table1[[#This Row],[Total capital cost Incl subsidies (Inflated)]],0)</f>
        <v>0</v>
      </c>
      <c r="Z1366" s="10"/>
    </row>
    <row r="1367" spans="1:26" ht="46.5" x14ac:dyDescent="0.35">
      <c r="A1367" s="32" t="s">
        <v>2271</v>
      </c>
      <c r="B1367" s="56" t="s">
        <v>1708</v>
      </c>
      <c r="C1367" s="53" t="s">
        <v>1694</v>
      </c>
      <c r="D1367" s="65" t="s">
        <v>53</v>
      </c>
      <c r="E1367" s="65" t="s">
        <v>20</v>
      </c>
      <c r="F1367" s="60" t="s">
        <v>1192</v>
      </c>
      <c r="G1367" s="70">
        <v>1</v>
      </c>
      <c r="H1367" s="34">
        <v>2006</v>
      </c>
      <c r="I1367" s="33">
        <v>2031</v>
      </c>
      <c r="J1367" s="65">
        <v>2034</v>
      </c>
      <c r="K1367" s="35">
        <v>30</v>
      </c>
      <c r="L1367" s="32">
        <v>0</v>
      </c>
      <c r="M1367" s="32">
        <v>0.1</v>
      </c>
      <c r="N1367" s="32">
        <v>0</v>
      </c>
      <c r="O1367" s="32">
        <v>0.9</v>
      </c>
      <c r="P1367" s="36">
        <v>0.875</v>
      </c>
      <c r="Q1367" s="37">
        <v>0.88749999999999996</v>
      </c>
      <c r="R1367" s="38">
        <v>1137.5806751427783</v>
      </c>
      <c r="S1367" s="39">
        <v>0</v>
      </c>
      <c r="T1367" s="39">
        <v>1137.5806751427783</v>
      </c>
      <c r="U1367" s="39">
        <v>1009.6028491892157</v>
      </c>
      <c r="V1367" s="40">
        <v>127.97782595356261</v>
      </c>
      <c r="W1367" s="41">
        <f>IFERROR(Table1[[#This Row],[DC Capex (Inflated)]]/Table1[[#This Row],[Total capital cost Incl subsidies (Inflated)]],0)</f>
        <v>0.88749999999999996</v>
      </c>
      <c r="X1367" s="42">
        <f>IFERROR(Table1[[#This Row],[Rates Loan (Inflated)]]/Table1[[#This Row],[Total capital cost Incl subsidies (Inflated)]],0)</f>
        <v>0.11250000000000004</v>
      </c>
      <c r="Y1367" s="43">
        <f>IFERROR(Table1[[#This Row],[Subsidies (Uninflated)]]/Table1[[#This Row],[Total capital cost Incl subsidies (Inflated)]],0)</f>
        <v>0</v>
      </c>
      <c r="Z1367" s="10"/>
    </row>
    <row r="1368" spans="1:26" ht="46.5" x14ac:dyDescent="0.35">
      <c r="A1368" s="32" t="s">
        <v>2257</v>
      </c>
      <c r="B1368" s="56" t="s">
        <v>1720</v>
      </c>
      <c r="C1368" s="53" t="s">
        <v>1685</v>
      </c>
      <c r="D1368" s="65" t="s">
        <v>53</v>
      </c>
      <c r="E1368" s="65" t="s">
        <v>20</v>
      </c>
      <c r="F1368" s="60" t="s">
        <v>1192</v>
      </c>
      <c r="G1368" s="70">
        <v>1</v>
      </c>
      <c r="H1368" s="34">
        <v>2006</v>
      </c>
      <c r="I1368" s="33">
        <v>2030</v>
      </c>
      <c r="J1368" s="65">
        <v>2034</v>
      </c>
      <c r="K1368" s="35">
        <v>30</v>
      </c>
      <c r="L1368" s="32">
        <v>0</v>
      </c>
      <c r="M1368" s="32">
        <v>0.1</v>
      </c>
      <c r="N1368" s="32">
        <v>0</v>
      </c>
      <c r="O1368" s="32">
        <v>0.9</v>
      </c>
      <c r="P1368" s="36">
        <v>0.875</v>
      </c>
      <c r="Q1368" s="37">
        <v>0.88749999999999996</v>
      </c>
      <c r="R1368" s="38">
        <v>1393.890691043887</v>
      </c>
      <c r="S1368" s="39">
        <v>0</v>
      </c>
      <c r="T1368" s="39">
        <v>1393.890691043887</v>
      </c>
      <c r="U1368" s="39">
        <v>1237.0779883014497</v>
      </c>
      <c r="V1368" s="40">
        <v>156.8127027424373</v>
      </c>
      <c r="W1368" s="41">
        <f>IFERROR(Table1[[#This Row],[DC Capex (Inflated)]]/Table1[[#This Row],[Total capital cost Incl subsidies (Inflated)]],0)</f>
        <v>0.88749999999999996</v>
      </c>
      <c r="X1368" s="42">
        <f>IFERROR(Table1[[#This Row],[Rates Loan (Inflated)]]/Table1[[#This Row],[Total capital cost Incl subsidies (Inflated)]],0)</f>
        <v>0.1125</v>
      </c>
      <c r="Y1368" s="43">
        <f>IFERROR(Table1[[#This Row],[Subsidies (Uninflated)]]/Table1[[#This Row],[Total capital cost Incl subsidies (Inflated)]],0)</f>
        <v>0</v>
      </c>
      <c r="Z1368" s="10"/>
    </row>
    <row r="1369" spans="1:26" ht="46.5" x14ac:dyDescent="0.35">
      <c r="A1369" s="32" t="s">
        <v>2280</v>
      </c>
      <c r="B1369" s="56" t="s">
        <v>1722</v>
      </c>
      <c r="C1369" s="53" t="s">
        <v>1685</v>
      </c>
      <c r="D1369" s="65" t="s">
        <v>53</v>
      </c>
      <c r="E1369" s="65" t="s">
        <v>20</v>
      </c>
      <c r="F1369" s="60" t="s">
        <v>1192</v>
      </c>
      <c r="G1369" s="70">
        <v>1</v>
      </c>
      <c r="H1369" s="34">
        <v>2006</v>
      </c>
      <c r="I1369" s="33">
        <v>2031</v>
      </c>
      <c r="J1369" s="65">
        <v>2034</v>
      </c>
      <c r="K1369" s="35">
        <v>30</v>
      </c>
      <c r="L1369" s="32">
        <v>0</v>
      </c>
      <c r="M1369" s="32">
        <v>0.1</v>
      </c>
      <c r="N1369" s="32">
        <v>0</v>
      </c>
      <c r="O1369" s="32">
        <v>0.9</v>
      </c>
      <c r="P1369" s="36">
        <v>0.875</v>
      </c>
      <c r="Q1369" s="37">
        <v>0.88749999999999996</v>
      </c>
      <c r="R1369" s="38">
        <v>915.59699118262745</v>
      </c>
      <c r="S1369" s="39">
        <v>0</v>
      </c>
      <c r="T1369" s="39">
        <v>915.59699118262745</v>
      </c>
      <c r="U1369" s="39">
        <v>812.59232967458183</v>
      </c>
      <c r="V1369" s="40">
        <v>103.00466150804567</v>
      </c>
      <c r="W1369" s="41">
        <f>IFERROR(Table1[[#This Row],[DC Capex (Inflated)]]/Table1[[#This Row],[Total capital cost Incl subsidies (Inflated)]],0)</f>
        <v>0.88749999999999996</v>
      </c>
      <c r="X1369" s="42">
        <f>IFERROR(Table1[[#This Row],[Rates Loan (Inflated)]]/Table1[[#This Row],[Total capital cost Incl subsidies (Inflated)]],0)</f>
        <v>0.11250000000000009</v>
      </c>
      <c r="Y1369" s="43">
        <f>IFERROR(Table1[[#This Row],[Subsidies (Uninflated)]]/Table1[[#This Row],[Total capital cost Incl subsidies (Inflated)]],0)</f>
        <v>0</v>
      </c>
      <c r="Z1369" s="10"/>
    </row>
    <row r="1370" spans="1:26" ht="46.5" x14ac:dyDescent="0.35">
      <c r="A1370" s="32" t="s">
        <v>2501</v>
      </c>
      <c r="B1370" s="56" t="s">
        <v>2502</v>
      </c>
      <c r="C1370" s="53" t="s">
        <v>1694</v>
      </c>
      <c r="D1370" s="65" t="s">
        <v>53</v>
      </c>
      <c r="E1370" s="65" t="s">
        <v>20</v>
      </c>
      <c r="F1370" s="60" t="s">
        <v>1192</v>
      </c>
      <c r="G1370" s="70">
        <v>1</v>
      </c>
      <c r="H1370" s="34">
        <v>2006</v>
      </c>
      <c r="I1370" s="33">
        <v>2025</v>
      </c>
      <c r="J1370" s="65">
        <v>2034</v>
      </c>
      <c r="K1370" s="35">
        <v>30</v>
      </c>
      <c r="L1370" s="32">
        <v>0</v>
      </c>
      <c r="M1370" s="32">
        <v>0.1</v>
      </c>
      <c r="N1370" s="32">
        <v>0</v>
      </c>
      <c r="O1370" s="32">
        <v>0.9</v>
      </c>
      <c r="P1370" s="36">
        <v>0.875</v>
      </c>
      <c r="Q1370" s="37">
        <v>0.88749999999999996</v>
      </c>
      <c r="R1370" s="38">
        <v>537.51599999999996</v>
      </c>
      <c r="S1370" s="39">
        <v>0</v>
      </c>
      <c r="T1370" s="39">
        <v>537.51599999999996</v>
      </c>
      <c r="U1370" s="39">
        <v>477.04544999999996</v>
      </c>
      <c r="V1370" s="40">
        <v>60.470550000000038</v>
      </c>
      <c r="W1370" s="41">
        <f>IFERROR(Table1[[#This Row],[DC Capex (Inflated)]]/Table1[[#This Row],[Total capital cost Incl subsidies (Inflated)]],0)</f>
        <v>0.88749999999999996</v>
      </c>
      <c r="X1370" s="42">
        <f>IFERROR(Table1[[#This Row],[Rates Loan (Inflated)]]/Table1[[#This Row],[Total capital cost Incl subsidies (Inflated)]],0)</f>
        <v>0.11250000000000009</v>
      </c>
      <c r="Y1370" s="43">
        <f>IFERROR(Table1[[#This Row],[Subsidies (Uninflated)]]/Table1[[#This Row],[Total capital cost Incl subsidies (Inflated)]],0)</f>
        <v>0</v>
      </c>
      <c r="Z1370" s="10"/>
    </row>
    <row r="1371" spans="1:26" ht="46.5" x14ac:dyDescent="0.35">
      <c r="A1371" s="32" t="s">
        <v>2503</v>
      </c>
      <c r="B1371" s="56" t="s">
        <v>2504</v>
      </c>
      <c r="C1371" s="53" t="s">
        <v>1685</v>
      </c>
      <c r="D1371" s="65" t="s">
        <v>53</v>
      </c>
      <c r="E1371" s="65" t="s">
        <v>20</v>
      </c>
      <c r="F1371" s="60" t="s">
        <v>1192</v>
      </c>
      <c r="G1371" s="70">
        <v>1</v>
      </c>
      <c r="H1371" s="34">
        <v>2006</v>
      </c>
      <c r="I1371" s="33">
        <v>2025</v>
      </c>
      <c r="J1371" s="65">
        <v>2034</v>
      </c>
      <c r="K1371" s="35">
        <v>30</v>
      </c>
      <c r="L1371" s="32">
        <v>0</v>
      </c>
      <c r="M1371" s="32">
        <v>0.1</v>
      </c>
      <c r="N1371" s="32">
        <v>0</v>
      </c>
      <c r="O1371" s="32">
        <v>0.9</v>
      </c>
      <c r="P1371" s="36">
        <v>0.875</v>
      </c>
      <c r="Q1371" s="37">
        <v>0.88749999999999996</v>
      </c>
      <c r="R1371" s="38">
        <v>1201.691904</v>
      </c>
      <c r="S1371" s="39">
        <v>0</v>
      </c>
      <c r="T1371" s="39">
        <v>1201.691904</v>
      </c>
      <c r="U1371" s="39">
        <v>1066.5015647999999</v>
      </c>
      <c r="V1371" s="40">
        <v>135.1903392000001</v>
      </c>
      <c r="W1371" s="41">
        <f>IFERROR(Table1[[#This Row],[DC Capex (Inflated)]]/Table1[[#This Row],[Total capital cost Incl subsidies (Inflated)]],0)</f>
        <v>0.88749999999999984</v>
      </c>
      <c r="X1371" s="42">
        <f>IFERROR(Table1[[#This Row],[Rates Loan (Inflated)]]/Table1[[#This Row],[Total capital cost Incl subsidies (Inflated)]],0)</f>
        <v>0.11250000000000007</v>
      </c>
      <c r="Y1371" s="43">
        <f>IFERROR(Table1[[#This Row],[Subsidies (Uninflated)]]/Table1[[#This Row],[Total capital cost Incl subsidies (Inflated)]],0)</f>
        <v>0</v>
      </c>
      <c r="Z1371" s="10"/>
    </row>
    <row r="1372" spans="1:26" ht="46.5" x14ac:dyDescent="0.35">
      <c r="A1372" s="32" t="s">
        <v>2505</v>
      </c>
      <c r="B1372" s="56" t="s">
        <v>2506</v>
      </c>
      <c r="C1372" s="53" t="s">
        <v>1685</v>
      </c>
      <c r="D1372" s="65" t="s">
        <v>53</v>
      </c>
      <c r="E1372" s="65" t="s">
        <v>20</v>
      </c>
      <c r="F1372" s="60" t="s">
        <v>1192</v>
      </c>
      <c r="G1372" s="70">
        <v>1</v>
      </c>
      <c r="H1372" s="34">
        <v>2006</v>
      </c>
      <c r="I1372" s="33">
        <v>2025</v>
      </c>
      <c r="J1372" s="65">
        <v>2034</v>
      </c>
      <c r="K1372" s="35">
        <v>30</v>
      </c>
      <c r="L1372" s="32">
        <v>0</v>
      </c>
      <c r="M1372" s="32">
        <v>0.1</v>
      </c>
      <c r="N1372" s="32">
        <v>0</v>
      </c>
      <c r="O1372" s="32">
        <v>0.9</v>
      </c>
      <c r="P1372" s="36">
        <v>0.875</v>
      </c>
      <c r="Q1372" s="37">
        <v>0.88749999999999996</v>
      </c>
      <c r="R1372" s="38">
        <v>23.1</v>
      </c>
      <c r="S1372" s="39">
        <v>0</v>
      </c>
      <c r="T1372" s="39">
        <v>23.1</v>
      </c>
      <c r="U1372" s="39">
        <v>20.501249999999999</v>
      </c>
      <c r="V1372" s="40">
        <v>2.5987500000000026</v>
      </c>
      <c r="W1372" s="41">
        <f>IFERROR(Table1[[#This Row],[DC Capex (Inflated)]]/Table1[[#This Row],[Total capital cost Incl subsidies (Inflated)]],0)</f>
        <v>0.88749999999999984</v>
      </c>
      <c r="X1372" s="42">
        <f>IFERROR(Table1[[#This Row],[Rates Loan (Inflated)]]/Table1[[#This Row],[Total capital cost Incl subsidies (Inflated)]],0)</f>
        <v>0.1125000000000001</v>
      </c>
      <c r="Y1372" s="43">
        <f>IFERROR(Table1[[#This Row],[Subsidies (Uninflated)]]/Table1[[#This Row],[Total capital cost Incl subsidies (Inflated)]],0)</f>
        <v>0</v>
      </c>
      <c r="Z1372" s="10"/>
    </row>
    <row r="1373" spans="1:26" ht="23.25" x14ac:dyDescent="0.35">
      <c r="A1373" s="32" t="s">
        <v>68</v>
      </c>
      <c r="B1373" s="56" t="s">
        <v>69</v>
      </c>
      <c r="C1373" s="53" t="s">
        <v>58</v>
      </c>
      <c r="D1373" s="65" t="s">
        <v>53</v>
      </c>
      <c r="E1373" s="65" t="s">
        <v>20</v>
      </c>
      <c r="F1373" s="60" t="s">
        <v>67</v>
      </c>
      <c r="G1373" s="70">
        <v>1</v>
      </c>
      <c r="H1373" s="34">
        <v>2006</v>
      </c>
      <c r="I1373" s="33">
        <v>2013</v>
      </c>
      <c r="J1373" s="65">
        <v>2031</v>
      </c>
      <c r="K1373" s="35">
        <v>30</v>
      </c>
      <c r="L1373" s="32">
        <v>0</v>
      </c>
      <c r="M1373" s="32">
        <v>0.1</v>
      </c>
      <c r="N1373" s="32">
        <v>0</v>
      </c>
      <c r="O1373" s="32">
        <v>0.9</v>
      </c>
      <c r="P1373" s="36">
        <v>0.875</v>
      </c>
      <c r="Q1373" s="37">
        <v>0.88749999999999996</v>
      </c>
      <c r="R1373" s="38">
        <v>36.349000000000004</v>
      </c>
      <c r="S1373" s="39">
        <v>13</v>
      </c>
      <c r="T1373" s="39">
        <v>23.349000000000004</v>
      </c>
      <c r="U1373" s="39">
        <v>20.722237499999999</v>
      </c>
      <c r="V1373" s="40">
        <v>2.6267625000000034</v>
      </c>
      <c r="W1373" s="41">
        <f>IFERROR(Table1[[#This Row],[DC Capex (Inflated)]]/Table1[[#This Row],[Total capital cost Incl subsidies (Inflated)]],0)</f>
        <v>0.57009099287463194</v>
      </c>
      <c r="X1373" s="42">
        <f>IFERROR(Table1[[#This Row],[Rates Loan (Inflated)]]/Table1[[#This Row],[Total capital cost Incl subsidies (Inflated)]],0)</f>
        <v>7.2265055434812597E-2</v>
      </c>
      <c r="Y1373" s="43">
        <f>IFERROR(Table1[[#This Row],[Subsidies (Uninflated)]]/Table1[[#This Row],[Total capital cost Incl subsidies (Inflated)]],0)</f>
        <v>0.35764395169055541</v>
      </c>
      <c r="Z1373" s="10"/>
    </row>
    <row r="1374" spans="1:26" ht="23.25" x14ac:dyDescent="0.35">
      <c r="A1374" s="32" t="s">
        <v>276</v>
      </c>
      <c r="B1374" s="56" t="s">
        <v>277</v>
      </c>
      <c r="C1374" s="53" t="s">
        <v>58</v>
      </c>
      <c r="D1374" s="65" t="s">
        <v>53</v>
      </c>
      <c r="E1374" s="65" t="s">
        <v>20</v>
      </c>
      <c r="F1374" s="60" t="s">
        <v>67</v>
      </c>
      <c r="G1374" s="70">
        <v>1</v>
      </c>
      <c r="H1374" s="34">
        <v>2006</v>
      </c>
      <c r="I1374" s="33">
        <v>2005</v>
      </c>
      <c r="J1374" s="65">
        <v>2031</v>
      </c>
      <c r="K1374" s="35">
        <v>30</v>
      </c>
      <c r="L1374" s="32">
        <v>0.75</v>
      </c>
      <c r="M1374" s="32">
        <v>0.1</v>
      </c>
      <c r="N1374" s="32">
        <v>0</v>
      </c>
      <c r="O1374" s="32">
        <v>0.15</v>
      </c>
      <c r="P1374" s="36">
        <v>0.875</v>
      </c>
      <c r="Q1374" s="37">
        <v>0.51249999999999996</v>
      </c>
      <c r="R1374" s="38">
        <v>126.13531999999999</v>
      </c>
      <c r="S1374" s="39">
        <v>0</v>
      </c>
      <c r="T1374" s="39">
        <v>126.13531999999999</v>
      </c>
      <c r="U1374" s="39">
        <v>64.644351499999985</v>
      </c>
      <c r="V1374" s="40">
        <v>61.490968500000008</v>
      </c>
      <c r="W1374" s="41">
        <f>IFERROR(Table1[[#This Row],[DC Capex (Inflated)]]/Table1[[#This Row],[Total capital cost Incl subsidies (Inflated)]],0)</f>
        <v>0.51249999999999996</v>
      </c>
      <c r="X1374" s="42">
        <f>IFERROR(Table1[[#This Row],[Rates Loan (Inflated)]]/Table1[[#This Row],[Total capital cost Incl subsidies (Inflated)]],0)</f>
        <v>0.4875000000000001</v>
      </c>
      <c r="Y1374" s="43">
        <f>IFERROR(Table1[[#This Row],[Subsidies (Uninflated)]]/Table1[[#This Row],[Total capital cost Incl subsidies (Inflated)]],0)</f>
        <v>0</v>
      </c>
      <c r="Z1374" s="10"/>
    </row>
    <row r="1375" spans="1:26" ht="23.25" x14ac:dyDescent="0.35">
      <c r="A1375" s="32" t="s">
        <v>72</v>
      </c>
      <c r="B1375" s="56" t="s">
        <v>73</v>
      </c>
      <c r="C1375" s="53" t="s">
        <v>58</v>
      </c>
      <c r="D1375" s="65" t="s">
        <v>53</v>
      </c>
      <c r="E1375" s="65" t="s">
        <v>20</v>
      </c>
      <c r="F1375" s="60" t="s">
        <v>67</v>
      </c>
      <c r="G1375" s="70">
        <v>1</v>
      </c>
      <c r="H1375" s="34">
        <v>2006</v>
      </c>
      <c r="I1375" s="33">
        <v>2013</v>
      </c>
      <c r="J1375" s="65">
        <v>2031</v>
      </c>
      <c r="K1375" s="35">
        <v>30</v>
      </c>
      <c r="L1375" s="32">
        <v>0</v>
      </c>
      <c r="M1375" s="32">
        <v>0.1</v>
      </c>
      <c r="N1375" s="32">
        <v>0</v>
      </c>
      <c r="O1375" s="32">
        <v>0.9</v>
      </c>
      <c r="P1375" s="36">
        <v>0.875</v>
      </c>
      <c r="Q1375" s="37">
        <v>0.88749999999999996</v>
      </c>
      <c r="R1375" s="38">
        <v>36.050919999999998</v>
      </c>
      <c r="S1375" s="39">
        <v>0</v>
      </c>
      <c r="T1375" s="39">
        <v>36.050919999999998</v>
      </c>
      <c r="U1375" s="39">
        <v>31.995191499999997</v>
      </c>
      <c r="V1375" s="40">
        <v>4.0557285000000007</v>
      </c>
      <c r="W1375" s="41">
        <f>IFERROR(Table1[[#This Row],[DC Capex (Inflated)]]/Table1[[#This Row],[Total capital cost Incl subsidies (Inflated)]],0)</f>
        <v>0.88749999999999996</v>
      </c>
      <c r="X1375" s="42">
        <f>IFERROR(Table1[[#This Row],[Rates Loan (Inflated)]]/Table1[[#This Row],[Total capital cost Incl subsidies (Inflated)]],0)</f>
        <v>0.11250000000000003</v>
      </c>
      <c r="Y1375" s="43">
        <f>IFERROR(Table1[[#This Row],[Subsidies (Uninflated)]]/Table1[[#This Row],[Total capital cost Incl subsidies (Inflated)]],0)</f>
        <v>0</v>
      </c>
      <c r="Z1375" s="10"/>
    </row>
    <row r="1376" spans="1:26" ht="23.25" x14ac:dyDescent="0.35">
      <c r="A1376" s="32" t="s">
        <v>65</v>
      </c>
      <c r="B1376" s="56" t="s">
        <v>66</v>
      </c>
      <c r="C1376" s="53" t="s">
        <v>58</v>
      </c>
      <c r="D1376" s="65" t="s">
        <v>53</v>
      </c>
      <c r="E1376" s="65" t="s">
        <v>20</v>
      </c>
      <c r="F1376" s="60" t="s">
        <v>67</v>
      </c>
      <c r="G1376" s="70">
        <v>1</v>
      </c>
      <c r="H1376" s="34">
        <v>2006</v>
      </c>
      <c r="I1376" s="33">
        <v>2013</v>
      </c>
      <c r="J1376" s="65">
        <v>2031</v>
      </c>
      <c r="K1376" s="35">
        <v>30</v>
      </c>
      <c r="L1376" s="32">
        <v>0</v>
      </c>
      <c r="M1376" s="32">
        <v>0.1</v>
      </c>
      <c r="N1376" s="32">
        <v>0</v>
      </c>
      <c r="O1376" s="32">
        <v>0.9</v>
      </c>
      <c r="P1376" s="36">
        <v>0.875</v>
      </c>
      <c r="Q1376" s="37">
        <v>0.88749999999999996</v>
      </c>
      <c r="R1376" s="38">
        <v>75.49557999999999</v>
      </c>
      <c r="S1376" s="39">
        <v>0</v>
      </c>
      <c r="T1376" s="39">
        <v>75.49557999999999</v>
      </c>
      <c r="U1376" s="39">
        <v>67.002327249999993</v>
      </c>
      <c r="V1376" s="40">
        <v>8.4932527500000017</v>
      </c>
      <c r="W1376" s="41">
        <f>IFERROR(Table1[[#This Row],[DC Capex (Inflated)]]/Table1[[#This Row],[Total capital cost Incl subsidies (Inflated)]],0)</f>
        <v>0.88750000000000007</v>
      </c>
      <c r="X1376" s="42">
        <f>IFERROR(Table1[[#This Row],[Rates Loan (Inflated)]]/Table1[[#This Row],[Total capital cost Incl subsidies (Inflated)]],0)</f>
        <v>0.11250000000000004</v>
      </c>
      <c r="Y1376" s="43">
        <f>IFERROR(Table1[[#This Row],[Subsidies (Uninflated)]]/Table1[[#This Row],[Total capital cost Incl subsidies (Inflated)]],0)</f>
        <v>0</v>
      </c>
      <c r="Z1376" s="10"/>
    </row>
    <row r="1377" spans="1:26" ht="23.25" x14ac:dyDescent="0.35">
      <c r="A1377" s="32" t="s">
        <v>89</v>
      </c>
      <c r="B1377" s="56" t="s">
        <v>90</v>
      </c>
      <c r="C1377" s="53" t="s">
        <v>58</v>
      </c>
      <c r="D1377" s="65" t="s">
        <v>53</v>
      </c>
      <c r="E1377" s="65" t="s">
        <v>20</v>
      </c>
      <c r="F1377" s="60" t="s">
        <v>67</v>
      </c>
      <c r="G1377" s="70">
        <v>1</v>
      </c>
      <c r="H1377" s="34">
        <v>2006</v>
      </c>
      <c r="I1377" s="33">
        <v>2010</v>
      </c>
      <c r="J1377" s="65">
        <v>2031</v>
      </c>
      <c r="K1377" s="35">
        <v>30</v>
      </c>
      <c r="L1377" s="32">
        <v>0</v>
      </c>
      <c r="M1377" s="32">
        <v>0.1</v>
      </c>
      <c r="N1377" s="32">
        <v>0</v>
      </c>
      <c r="O1377" s="32">
        <v>0.9</v>
      </c>
      <c r="P1377" s="36">
        <v>0.875</v>
      </c>
      <c r="Q1377" s="37">
        <v>0.88749999999999996</v>
      </c>
      <c r="R1377" s="38">
        <v>837.4236699999999</v>
      </c>
      <c r="S1377" s="39">
        <v>0</v>
      </c>
      <c r="T1377" s="39">
        <v>837.4236699999999</v>
      </c>
      <c r="U1377" s="39">
        <v>743.21350712499986</v>
      </c>
      <c r="V1377" s="40">
        <v>94.21016287500008</v>
      </c>
      <c r="W1377" s="41">
        <f>IFERROR(Table1[[#This Row],[DC Capex (Inflated)]]/Table1[[#This Row],[Total capital cost Incl subsidies (Inflated)]],0)</f>
        <v>0.88749999999999996</v>
      </c>
      <c r="X1377" s="42">
        <f>IFERROR(Table1[[#This Row],[Rates Loan (Inflated)]]/Table1[[#This Row],[Total capital cost Incl subsidies (Inflated)]],0)</f>
        <v>0.11250000000000011</v>
      </c>
      <c r="Y1377" s="43">
        <f>IFERROR(Table1[[#This Row],[Subsidies (Uninflated)]]/Table1[[#This Row],[Total capital cost Incl subsidies (Inflated)]],0)</f>
        <v>0</v>
      </c>
      <c r="Z1377" s="10"/>
    </row>
    <row r="1378" spans="1:26" ht="23.25" x14ac:dyDescent="0.35">
      <c r="A1378" s="32" t="s">
        <v>286</v>
      </c>
      <c r="B1378" s="56" t="s">
        <v>287</v>
      </c>
      <c r="C1378" s="53" t="s">
        <v>58</v>
      </c>
      <c r="D1378" s="65" t="s">
        <v>53</v>
      </c>
      <c r="E1378" s="65" t="s">
        <v>20</v>
      </c>
      <c r="F1378" s="60" t="s">
        <v>67</v>
      </c>
      <c r="G1378" s="70">
        <v>0.5</v>
      </c>
      <c r="H1378" s="34">
        <v>2006</v>
      </c>
      <c r="I1378" s="33">
        <v>2012</v>
      </c>
      <c r="J1378" s="65">
        <v>2031</v>
      </c>
      <c r="K1378" s="35">
        <v>30</v>
      </c>
      <c r="L1378" s="32">
        <v>0</v>
      </c>
      <c r="M1378" s="32">
        <v>0.1</v>
      </c>
      <c r="N1378" s="32">
        <v>0</v>
      </c>
      <c r="O1378" s="32">
        <v>0.9</v>
      </c>
      <c r="P1378" s="36">
        <v>0.875</v>
      </c>
      <c r="Q1378" s="37">
        <v>0.88749999999999996</v>
      </c>
      <c r="R1378" s="38">
        <v>13.78815</v>
      </c>
      <c r="S1378" s="39">
        <v>0</v>
      </c>
      <c r="T1378" s="39">
        <v>13.78815</v>
      </c>
      <c r="U1378" s="39">
        <v>12.236983125</v>
      </c>
      <c r="V1378" s="40">
        <v>1.5511668749999998</v>
      </c>
      <c r="W1378" s="41">
        <f>IFERROR(Table1[[#This Row],[DC Capex (Inflated)]]/Table1[[#This Row],[Total capital cost Incl subsidies (Inflated)]],0)</f>
        <v>0.88750000000000007</v>
      </c>
      <c r="X1378" s="42">
        <f>IFERROR(Table1[[#This Row],[Rates Loan (Inflated)]]/Table1[[#This Row],[Total capital cost Incl subsidies (Inflated)]],0)</f>
        <v>0.11249999999999999</v>
      </c>
      <c r="Y1378" s="43">
        <f>IFERROR(Table1[[#This Row],[Subsidies (Uninflated)]]/Table1[[#This Row],[Total capital cost Incl subsidies (Inflated)]],0)</f>
        <v>0</v>
      </c>
      <c r="Z1378" s="10"/>
    </row>
    <row r="1379" spans="1:26" ht="46.5" x14ac:dyDescent="0.35">
      <c r="A1379" s="32" t="s">
        <v>1217</v>
      </c>
      <c r="B1379" s="56" t="s">
        <v>1218</v>
      </c>
      <c r="C1379" s="53" t="s">
        <v>58</v>
      </c>
      <c r="D1379" s="65" t="s">
        <v>53</v>
      </c>
      <c r="E1379" s="65" t="s">
        <v>20</v>
      </c>
      <c r="F1379" s="60" t="s">
        <v>67</v>
      </c>
      <c r="G1379" s="70">
        <v>1</v>
      </c>
      <c r="H1379" s="34">
        <v>2006</v>
      </c>
      <c r="I1379" s="33">
        <v>2015</v>
      </c>
      <c r="J1379" s="65">
        <v>2031</v>
      </c>
      <c r="K1379" s="35">
        <v>30</v>
      </c>
      <c r="L1379" s="32">
        <v>0</v>
      </c>
      <c r="M1379" s="32">
        <v>0.1</v>
      </c>
      <c r="N1379" s="32">
        <v>0</v>
      </c>
      <c r="O1379" s="32">
        <v>0.9</v>
      </c>
      <c r="P1379" s="36">
        <v>0.875</v>
      </c>
      <c r="Q1379" s="37">
        <v>0.88749999999999996</v>
      </c>
      <c r="R1379" s="38">
        <v>5564.6189999999997</v>
      </c>
      <c r="S1379" s="39">
        <v>0</v>
      </c>
      <c r="T1379" s="39">
        <v>5564.6189999999997</v>
      </c>
      <c r="U1379" s="39">
        <v>4938.5993624999992</v>
      </c>
      <c r="V1379" s="40">
        <v>626.01963750000004</v>
      </c>
      <c r="W1379" s="41">
        <f>IFERROR(Table1[[#This Row],[DC Capex (Inflated)]]/Table1[[#This Row],[Total capital cost Incl subsidies (Inflated)]],0)</f>
        <v>0.88749999999999996</v>
      </c>
      <c r="X1379" s="42">
        <f>IFERROR(Table1[[#This Row],[Rates Loan (Inflated)]]/Table1[[#This Row],[Total capital cost Incl subsidies (Inflated)]],0)</f>
        <v>0.11250000000000002</v>
      </c>
      <c r="Y1379" s="43">
        <f>IFERROR(Table1[[#This Row],[Subsidies (Uninflated)]]/Table1[[#This Row],[Total capital cost Incl subsidies (Inflated)]],0)</f>
        <v>0</v>
      </c>
      <c r="Z1379" s="10"/>
    </row>
    <row r="1380" spans="1:26" ht="23.25" x14ac:dyDescent="0.35">
      <c r="A1380" s="32" t="s">
        <v>70</v>
      </c>
      <c r="B1380" s="56" t="s">
        <v>71</v>
      </c>
      <c r="C1380" s="53" t="s">
        <v>58</v>
      </c>
      <c r="D1380" s="65" t="s">
        <v>53</v>
      </c>
      <c r="E1380" s="65" t="s">
        <v>20</v>
      </c>
      <c r="F1380" s="60" t="s">
        <v>67</v>
      </c>
      <c r="G1380" s="70">
        <v>1</v>
      </c>
      <c r="H1380" s="34">
        <v>2006</v>
      </c>
      <c r="I1380" s="33">
        <v>2014</v>
      </c>
      <c r="J1380" s="65">
        <v>2031</v>
      </c>
      <c r="K1380" s="35">
        <v>30</v>
      </c>
      <c r="L1380" s="32">
        <v>0</v>
      </c>
      <c r="M1380" s="32">
        <v>0.1</v>
      </c>
      <c r="N1380" s="32">
        <v>0</v>
      </c>
      <c r="O1380" s="32">
        <v>0.9</v>
      </c>
      <c r="P1380" s="36">
        <v>0.875</v>
      </c>
      <c r="Q1380" s="37">
        <v>0.88749999999999996</v>
      </c>
      <c r="R1380" s="38">
        <v>112.66</v>
      </c>
      <c r="S1380" s="39">
        <v>0</v>
      </c>
      <c r="T1380" s="39">
        <v>112.66</v>
      </c>
      <c r="U1380" s="39">
        <v>99.985749999999996</v>
      </c>
      <c r="V1380" s="40">
        <v>12.674250000000001</v>
      </c>
      <c r="W1380" s="41">
        <f>IFERROR(Table1[[#This Row],[DC Capex (Inflated)]]/Table1[[#This Row],[Total capital cost Incl subsidies (Inflated)]],0)</f>
        <v>0.88749999999999996</v>
      </c>
      <c r="X1380" s="42">
        <f>IFERROR(Table1[[#This Row],[Rates Loan (Inflated)]]/Table1[[#This Row],[Total capital cost Incl subsidies (Inflated)]],0)</f>
        <v>0.1125</v>
      </c>
      <c r="Y1380" s="43">
        <f>IFERROR(Table1[[#This Row],[Subsidies (Uninflated)]]/Table1[[#This Row],[Total capital cost Incl subsidies (Inflated)]],0)</f>
        <v>0</v>
      </c>
      <c r="Z1380" s="10"/>
    </row>
    <row r="1381" spans="1:26" ht="23.25" x14ac:dyDescent="0.35">
      <c r="A1381" s="32" t="s">
        <v>1971</v>
      </c>
      <c r="B1381" s="56" t="s">
        <v>1972</v>
      </c>
      <c r="C1381" s="53" t="s">
        <v>1685</v>
      </c>
      <c r="D1381" s="65" t="s">
        <v>53</v>
      </c>
      <c r="E1381" s="65" t="s">
        <v>20</v>
      </c>
      <c r="F1381" s="60" t="s">
        <v>67</v>
      </c>
      <c r="G1381" s="70">
        <v>1</v>
      </c>
      <c r="H1381" s="34">
        <v>2006</v>
      </c>
      <c r="I1381" s="33">
        <v>2024</v>
      </c>
      <c r="J1381" s="65">
        <v>2031</v>
      </c>
      <c r="K1381" s="35">
        <v>30</v>
      </c>
      <c r="L1381" s="32">
        <v>0</v>
      </c>
      <c r="M1381" s="32">
        <v>0.1</v>
      </c>
      <c r="N1381" s="32">
        <v>0</v>
      </c>
      <c r="O1381" s="32">
        <v>0.9</v>
      </c>
      <c r="P1381" s="36">
        <v>0.875</v>
      </c>
      <c r="Q1381" s="37">
        <v>0.88749999999999996</v>
      </c>
      <c r="R1381" s="38">
        <v>61.219000000000001</v>
      </c>
      <c r="S1381" s="39">
        <v>0</v>
      </c>
      <c r="T1381" s="39">
        <v>61.219000000000001</v>
      </c>
      <c r="U1381" s="39">
        <v>54.3318625</v>
      </c>
      <c r="V1381" s="40">
        <v>6.8871375000000015</v>
      </c>
      <c r="W1381" s="41">
        <f>IFERROR(Table1[[#This Row],[DC Capex (Inflated)]]/Table1[[#This Row],[Total capital cost Incl subsidies (Inflated)]],0)</f>
        <v>0.88749999999999996</v>
      </c>
      <c r="X1381" s="42">
        <f>IFERROR(Table1[[#This Row],[Rates Loan (Inflated)]]/Table1[[#This Row],[Total capital cost Incl subsidies (Inflated)]],0)</f>
        <v>0.11250000000000002</v>
      </c>
      <c r="Y1381" s="43">
        <f>IFERROR(Table1[[#This Row],[Subsidies (Uninflated)]]/Table1[[#This Row],[Total capital cost Incl subsidies (Inflated)]],0)</f>
        <v>0</v>
      </c>
      <c r="Z1381" s="10"/>
    </row>
    <row r="1382" spans="1:26" ht="23.25" x14ac:dyDescent="0.35">
      <c r="A1382" s="32" t="s">
        <v>1973</v>
      </c>
      <c r="B1382" s="56" t="s">
        <v>1974</v>
      </c>
      <c r="C1382" s="53" t="s">
        <v>1685</v>
      </c>
      <c r="D1382" s="65" t="s">
        <v>53</v>
      </c>
      <c r="E1382" s="65" t="s">
        <v>20</v>
      </c>
      <c r="F1382" s="60" t="s">
        <v>67</v>
      </c>
      <c r="G1382" s="70">
        <v>1</v>
      </c>
      <c r="H1382" s="34">
        <v>2006</v>
      </c>
      <c r="I1382" s="33">
        <v>2024</v>
      </c>
      <c r="J1382" s="65">
        <v>2031</v>
      </c>
      <c r="K1382" s="35">
        <v>30</v>
      </c>
      <c r="L1382" s="32">
        <v>0</v>
      </c>
      <c r="M1382" s="32">
        <v>0.1</v>
      </c>
      <c r="N1382" s="32">
        <v>0</v>
      </c>
      <c r="O1382" s="32">
        <v>0.9</v>
      </c>
      <c r="P1382" s="36">
        <v>0.875</v>
      </c>
      <c r="Q1382" s="37">
        <v>0.88749999999999996</v>
      </c>
      <c r="R1382" s="38">
        <v>2.0000000000000002E-5</v>
      </c>
      <c r="S1382" s="39">
        <v>0</v>
      </c>
      <c r="T1382" s="39">
        <v>2.0000000000000002E-5</v>
      </c>
      <c r="U1382" s="39">
        <v>1.7750000000000001E-5</v>
      </c>
      <c r="V1382" s="40">
        <v>2.2500000000000005E-6</v>
      </c>
      <c r="W1382" s="41">
        <f>IFERROR(Table1[[#This Row],[DC Capex (Inflated)]]/Table1[[#This Row],[Total capital cost Incl subsidies (Inflated)]],0)</f>
        <v>0.88749999999999996</v>
      </c>
      <c r="X1382" s="42">
        <f>IFERROR(Table1[[#This Row],[Rates Loan (Inflated)]]/Table1[[#This Row],[Total capital cost Incl subsidies (Inflated)]],0)</f>
        <v>0.11250000000000002</v>
      </c>
      <c r="Y1382" s="43">
        <f>IFERROR(Table1[[#This Row],[Subsidies (Uninflated)]]/Table1[[#This Row],[Total capital cost Incl subsidies (Inflated)]],0)</f>
        <v>0</v>
      </c>
      <c r="Z1382" s="10"/>
    </row>
    <row r="1383" spans="1:26" ht="46.5" x14ac:dyDescent="0.35">
      <c r="A1383" s="32" t="s">
        <v>2234</v>
      </c>
      <c r="B1383" s="56" t="s">
        <v>2235</v>
      </c>
      <c r="C1383" s="53" t="s">
        <v>1694</v>
      </c>
      <c r="D1383" s="65" t="s">
        <v>53</v>
      </c>
      <c r="E1383" s="65" t="s">
        <v>20</v>
      </c>
      <c r="F1383" s="60" t="s">
        <v>67</v>
      </c>
      <c r="G1383" s="70">
        <v>1</v>
      </c>
      <c r="H1383" s="34">
        <v>2006</v>
      </c>
      <c r="I1383" s="33">
        <v>2033</v>
      </c>
      <c r="J1383" s="65">
        <v>2034</v>
      </c>
      <c r="K1383" s="35">
        <v>30</v>
      </c>
      <c r="L1383" s="32">
        <v>0</v>
      </c>
      <c r="M1383" s="32">
        <v>0.1</v>
      </c>
      <c r="N1383" s="32">
        <v>0</v>
      </c>
      <c r="O1383" s="32">
        <v>0.9</v>
      </c>
      <c r="P1383" s="36">
        <v>0.875</v>
      </c>
      <c r="Q1383" s="37">
        <v>0.88749999999999996</v>
      </c>
      <c r="R1383" s="38">
        <v>316.30348231661435</v>
      </c>
      <c r="S1383" s="39">
        <v>0</v>
      </c>
      <c r="T1383" s="39">
        <v>316.30348231661435</v>
      </c>
      <c r="U1383" s="39">
        <v>280.71934055599519</v>
      </c>
      <c r="V1383" s="40">
        <v>35.584141760619133</v>
      </c>
      <c r="W1383" s="41">
        <f>IFERROR(Table1[[#This Row],[DC Capex (Inflated)]]/Table1[[#This Row],[Total capital cost Incl subsidies (Inflated)]],0)</f>
        <v>0.88749999999999984</v>
      </c>
      <c r="X1383" s="42">
        <f>IFERROR(Table1[[#This Row],[Rates Loan (Inflated)]]/Table1[[#This Row],[Total capital cost Incl subsidies (Inflated)]],0)</f>
        <v>0.11250000000000006</v>
      </c>
      <c r="Y1383" s="43">
        <f>IFERROR(Table1[[#This Row],[Subsidies (Uninflated)]]/Table1[[#This Row],[Total capital cost Incl subsidies (Inflated)]],0)</f>
        <v>0</v>
      </c>
      <c r="Z1383" s="10"/>
    </row>
    <row r="1384" spans="1:26" ht="46.5" x14ac:dyDescent="0.35">
      <c r="A1384" s="32" t="s">
        <v>2338</v>
      </c>
      <c r="B1384" s="56" t="s">
        <v>1701</v>
      </c>
      <c r="C1384" s="53" t="s">
        <v>1694</v>
      </c>
      <c r="D1384" s="65" t="s">
        <v>53</v>
      </c>
      <c r="E1384" s="65" t="s">
        <v>20</v>
      </c>
      <c r="F1384" s="60" t="s">
        <v>67</v>
      </c>
      <c r="G1384" s="70">
        <v>1</v>
      </c>
      <c r="H1384" s="34">
        <v>2006</v>
      </c>
      <c r="I1384" s="33">
        <v>2031</v>
      </c>
      <c r="J1384" s="65">
        <v>2034</v>
      </c>
      <c r="K1384" s="35">
        <v>30</v>
      </c>
      <c r="L1384" s="32">
        <v>0</v>
      </c>
      <c r="M1384" s="32">
        <v>0.1</v>
      </c>
      <c r="N1384" s="32">
        <v>0</v>
      </c>
      <c r="O1384" s="32">
        <v>0.9</v>
      </c>
      <c r="P1384" s="36">
        <v>0.875</v>
      </c>
      <c r="Q1384" s="37">
        <v>0.88749999999999996</v>
      </c>
      <c r="R1384" s="38">
        <v>145.58279347003398</v>
      </c>
      <c r="S1384" s="39">
        <v>0</v>
      </c>
      <c r="T1384" s="39">
        <v>145.58279347003398</v>
      </c>
      <c r="U1384" s="39">
        <v>129.20472920465514</v>
      </c>
      <c r="V1384" s="40">
        <v>16.378064265378839</v>
      </c>
      <c r="W1384" s="41">
        <f>IFERROR(Table1[[#This Row],[DC Capex (Inflated)]]/Table1[[#This Row],[Total capital cost Incl subsidies (Inflated)]],0)</f>
        <v>0.88749999999999984</v>
      </c>
      <c r="X1384" s="42">
        <f>IFERROR(Table1[[#This Row],[Rates Loan (Inflated)]]/Table1[[#This Row],[Total capital cost Incl subsidies (Inflated)]],0)</f>
        <v>0.11250000000000011</v>
      </c>
      <c r="Y1384" s="43">
        <f>IFERROR(Table1[[#This Row],[Subsidies (Uninflated)]]/Table1[[#This Row],[Total capital cost Incl subsidies (Inflated)]],0)</f>
        <v>0</v>
      </c>
      <c r="Z1384" s="10"/>
    </row>
    <row r="1385" spans="1:26" ht="46.5" x14ac:dyDescent="0.35">
      <c r="A1385" s="32" t="s">
        <v>2217</v>
      </c>
      <c r="B1385" s="56" t="s">
        <v>2218</v>
      </c>
      <c r="C1385" s="53" t="s">
        <v>1694</v>
      </c>
      <c r="D1385" s="65" t="s">
        <v>53</v>
      </c>
      <c r="E1385" s="65" t="s">
        <v>20</v>
      </c>
      <c r="F1385" s="60" t="s">
        <v>67</v>
      </c>
      <c r="G1385" s="70">
        <v>1</v>
      </c>
      <c r="H1385" s="34">
        <v>2006</v>
      </c>
      <c r="I1385" s="33">
        <v>2026</v>
      </c>
      <c r="J1385" s="65">
        <v>2034</v>
      </c>
      <c r="K1385" s="35">
        <v>30</v>
      </c>
      <c r="L1385" s="32">
        <v>0</v>
      </c>
      <c r="M1385" s="32">
        <v>0.1</v>
      </c>
      <c r="N1385" s="32">
        <v>0</v>
      </c>
      <c r="O1385" s="32">
        <v>0.9</v>
      </c>
      <c r="P1385" s="36">
        <v>0.875</v>
      </c>
      <c r="Q1385" s="37">
        <v>0.88749999999999996</v>
      </c>
      <c r="R1385" s="38">
        <v>1679.4960000000001</v>
      </c>
      <c r="S1385" s="39">
        <v>0</v>
      </c>
      <c r="T1385" s="39">
        <v>1679.4960000000001</v>
      </c>
      <c r="U1385" s="39">
        <v>1490.5527</v>
      </c>
      <c r="V1385" s="40">
        <v>188.94330000000008</v>
      </c>
      <c r="W1385" s="41">
        <f>IFERROR(Table1[[#This Row],[DC Capex (Inflated)]]/Table1[[#This Row],[Total capital cost Incl subsidies (Inflated)]],0)</f>
        <v>0.88749999999999996</v>
      </c>
      <c r="X1385" s="42">
        <f>IFERROR(Table1[[#This Row],[Rates Loan (Inflated)]]/Table1[[#This Row],[Total capital cost Incl subsidies (Inflated)]],0)</f>
        <v>0.11250000000000004</v>
      </c>
      <c r="Y1385" s="43">
        <f>IFERROR(Table1[[#This Row],[Subsidies (Uninflated)]]/Table1[[#This Row],[Total capital cost Incl subsidies (Inflated)]],0)</f>
        <v>0</v>
      </c>
      <c r="Z1385" s="10"/>
    </row>
    <row r="1386" spans="1:26" ht="46.5" x14ac:dyDescent="0.35">
      <c r="A1386" s="32" t="s">
        <v>2270</v>
      </c>
      <c r="B1386" s="56" t="s">
        <v>1723</v>
      </c>
      <c r="C1386" s="53" t="s">
        <v>1694</v>
      </c>
      <c r="D1386" s="65" t="s">
        <v>53</v>
      </c>
      <c r="E1386" s="65" t="s">
        <v>20</v>
      </c>
      <c r="F1386" s="60" t="s">
        <v>67</v>
      </c>
      <c r="G1386" s="70">
        <v>1</v>
      </c>
      <c r="H1386" s="34">
        <v>2006</v>
      </c>
      <c r="I1386" s="33">
        <v>2031</v>
      </c>
      <c r="J1386" s="65">
        <v>2034</v>
      </c>
      <c r="K1386" s="35">
        <v>30</v>
      </c>
      <c r="L1386" s="32">
        <v>0</v>
      </c>
      <c r="M1386" s="32">
        <v>0.1</v>
      </c>
      <c r="N1386" s="32">
        <v>0</v>
      </c>
      <c r="O1386" s="32">
        <v>0.9</v>
      </c>
      <c r="P1386" s="36">
        <v>0.875</v>
      </c>
      <c r="Q1386" s="37">
        <v>0.88749999999999996</v>
      </c>
      <c r="R1386" s="38">
        <v>1220.2229126060079</v>
      </c>
      <c r="S1386" s="39">
        <v>0</v>
      </c>
      <c r="T1386" s="39">
        <v>1220.2229126060079</v>
      </c>
      <c r="U1386" s="39">
        <v>1082.9478349378321</v>
      </c>
      <c r="V1386" s="40">
        <v>137.27507766817592</v>
      </c>
      <c r="W1386" s="41">
        <f>IFERROR(Table1[[#This Row],[DC Capex (Inflated)]]/Table1[[#This Row],[Total capital cost Incl subsidies (Inflated)]],0)</f>
        <v>0.88750000000000007</v>
      </c>
      <c r="X1386" s="42">
        <f>IFERROR(Table1[[#This Row],[Rates Loan (Inflated)]]/Table1[[#This Row],[Total capital cost Incl subsidies (Inflated)]],0)</f>
        <v>0.11250000000000003</v>
      </c>
      <c r="Y1386" s="43">
        <f>IFERROR(Table1[[#This Row],[Subsidies (Uninflated)]]/Table1[[#This Row],[Total capital cost Incl subsidies (Inflated)]],0)</f>
        <v>0</v>
      </c>
      <c r="Z1386" s="10"/>
    </row>
    <row r="1387" spans="1:26" ht="46.5" x14ac:dyDescent="0.35">
      <c r="A1387" s="32" t="s">
        <v>2244</v>
      </c>
      <c r="B1387" s="56" t="s">
        <v>1724</v>
      </c>
      <c r="C1387" s="53" t="s">
        <v>1694</v>
      </c>
      <c r="D1387" s="65" t="s">
        <v>53</v>
      </c>
      <c r="E1387" s="65" t="s">
        <v>20</v>
      </c>
      <c r="F1387" s="60" t="s">
        <v>67</v>
      </c>
      <c r="G1387" s="70">
        <v>1</v>
      </c>
      <c r="H1387" s="34">
        <v>2006</v>
      </c>
      <c r="I1387" s="33">
        <v>2030</v>
      </c>
      <c r="J1387" s="65">
        <v>2034</v>
      </c>
      <c r="K1387" s="35">
        <v>30</v>
      </c>
      <c r="L1387" s="32">
        <v>0</v>
      </c>
      <c r="M1387" s="32">
        <v>0.1</v>
      </c>
      <c r="N1387" s="32">
        <v>0</v>
      </c>
      <c r="O1387" s="32">
        <v>0.9</v>
      </c>
      <c r="P1387" s="36">
        <v>0.875</v>
      </c>
      <c r="Q1387" s="37">
        <v>0.88749999999999996</v>
      </c>
      <c r="R1387" s="38">
        <v>1391.9872404540215</v>
      </c>
      <c r="S1387" s="39">
        <v>0</v>
      </c>
      <c r="T1387" s="39">
        <v>1391.9872404540215</v>
      </c>
      <c r="U1387" s="39">
        <v>1235.388675902944</v>
      </c>
      <c r="V1387" s="40">
        <v>156.59856455107743</v>
      </c>
      <c r="W1387" s="41">
        <f>IFERROR(Table1[[#This Row],[DC Capex (Inflated)]]/Table1[[#This Row],[Total capital cost Incl subsidies (Inflated)]],0)</f>
        <v>0.88749999999999996</v>
      </c>
      <c r="X1387" s="42">
        <f>IFERROR(Table1[[#This Row],[Rates Loan (Inflated)]]/Table1[[#This Row],[Total capital cost Incl subsidies (Inflated)]],0)</f>
        <v>0.1125</v>
      </c>
      <c r="Y1387" s="43">
        <f>IFERROR(Table1[[#This Row],[Subsidies (Uninflated)]]/Table1[[#This Row],[Total capital cost Incl subsidies (Inflated)]],0)</f>
        <v>0</v>
      </c>
      <c r="Z1387" s="10"/>
    </row>
    <row r="1388" spans="1:26" ht="46.5" x14ac:dyDescent="0.35">
      <c r="A1388" s="32" t="s">
        <v>2292</v>
      </c>
      <c r="B1388" s="56" t="s">
        <v>1725</v>
      </c>
      <c r="C1388" s="53" t="s">
        <v>1694</v>
      </c>
      <c r="D1388" s="65" t="s">
        <v>53</v>
      </c>
      <c r="E1388" s="65" t="s">
        <v>20</v>
      </c>
      <c r="F1388" s="60" t="s">
        <v>67</v>
      </c>
      <c r="G1388" s="70">
        <v>1</v>
      </c>
      <c r="H1388" s="34">
        <v>2006</v>
      </c>
      <c r="I1388" s="33">
        <v>2033</v>
      </c>
      <c r="J1388" s="65">
        <v>2034</v>
      </c>
      <c r="K1388" s="35">
        <v>30</v>
      </c>
      <c r="L1388" s="32">
        <v>0</v>
      </c>
      <c r="M1388" s="32">
        <v>0.1</v>
      </c>
      <c r="N1388" s="32">
        <v>0</v>
      </c>
      <c r="O1388" s="32">
        <v>0.9</v>
      </c>
      <c r="P1388" s="36">
        <v>0.875</v>
      </c>
      <c r="Q1388" s="37">
        <v>0.88749999999999996</v>
      </c>
      <c r="R1388" s="38">
        <v>225.60510193864587</v>
      </c>
      <c r="S1388" s="39">
        <v>0</v>
      </c>
      <c r="T1388" s="39">
        <v>225.60510193864587</v>
      </c>
      <c r="U1388" s="39">
        <v>200.22452797054819</v>
      </c>
      <c r="V1388" s="40">
        <v>25.380573968097679</v>
      </c>
      <c r="W1388" s="41">
        <f>IFERROR(Table1[[#This Row],[DC Capex (Inflated)]]/Table1[[#This Row],[Total capital cost Incl subsidies (Inflated)]],0)</f>
        <v>0.88749999999999996</v>
      </c>
      <c r="X1388" s="42">
        <f>IFERROR(Table1[[#This Row],[Rates Loan (Inflated)]]/Table1[[#This Row],[Total capital cost Incl subsidies (Inflated)]],0)</f>
        <v>0.11250000000000007</v>
      </c>
      <c r="Y1388" s="43">
        <f>IFERROR(Table1[[#This Row],[Subsidies (Uninflated)]]/Table1[[#This Row],[Total capital cost Incl subsidies (Inflated)]],0)</f>
        <v>0</v>
      </c>
      <c r="Z1388" s="10"/>
    </row>
    <row r="1389" spans="1:26" ht="46.5" x14ac:dyDescent="0.35">
      <c r="A1389" s="32" t="s">
        <v>2224</v>
      </c>
      <c r="B1389" s="56" t="s">
        <v>1726</v>
      </c>
      <c r="C1389" s="53" t="s">
        <v>1694</v>
      </c>
      <c r="D1389" s="65" t="s">
        <v>53</v>
      </c>
      <c r="E1389" s="65" t="s">
        <v>20</v>
      </c>
      <c r="F1389" s="60" t="s">
        <v>67</v>
      </c>
      <c r="G1389" s="70">
        <v>1</v>
      </c>
      <c r="H1389" s="34">
        <v>2006</v>
      </c>
      <c r="I1389" s="33">
        <v>2032</v>
      </c>
      <c r="J1389" s="65">
        <v>2034</v>
      </c>
      <c r="K1389" s="35">
        <v>30</v>
      </c>
      <c r="L1389" s="32">
        <v>0</v>
      </c>
      <c r="M1389" s="32">
        <v>0.1</v>
      </c>
      <c r="N1389" s="32">
        <v>0</v>
      </c>
      <c r="O1389" s="32">
        <v>0.9</v>
      </c>
      <c r="P1389" s="36">
        <v>0.875</v>
      </c>
      <c r="Q1389" s="37">
        <v>0.88749999999999996</v>
      </c>
      <c r="R1389" s="38">
        <v>2338.8441593046059</v>
      </c>
      <c r="S1389" s="39">
        <v>0</v>
      </c>
      <c r="T1389" s="39">
        <v>2338.8441593046059</v>
      </c>
      <c r="U1389" s="39">
        <v>2075.7241913828375</v>
      </c>
      <c r="V1389" s="40">
        <v>263.11996792176819</v>
      </c>
      <c r="W1389" s="41">
        <f>IFERROR(Table1[[#This Row],[DC Capex (Inflated)]]/Table1[[#This Row],[Total capital cost Incl subsidies (Inflated)]],0)</f>
        <v>0.88749999999999984</v>
      </c>
      <c r="X1389" s="42">
        <f>IFERROR(Table1[[#This Row],[Rates Loan (Inflated)]]/Table1[[#This Row],[Total capital cost Incl subsidies (Inflated)]],0)</f>
        <v>0.11250000000000002</v>
      </c>
      <c r="Y1389" s="43">
        <f>IFERROR(Table1[[#This Row],[Subsidies (Uninflated)]]/Table1[[#This Row],[Total capital cost Incl subsidies (Inflated)]],0)</f>
        <v>0</v>
      </c>
      <c r="Z1389" s="10"/>
    </row>
    <row r="1390" spans="1:26" ht="46.5" x14ac:dyDescent="0.35">
      <c r="A1390" s="32" t="s">
        <v>2281</v>
      </c>
      <c r="B1390" s="56" t="s">
        <v>2282</v>
      </c>
      <c r="C1390" s="53" t="s">
        <v>1694</v>
      </c>
      <c r="D1390" s="65" t="s">
        <v>53</v>
      </c>
      <c r="E1390" s="65" t="s">
        <v>20</v>
      </c>
      <c r="F1390" s="60" t="s">
        <v>67</v>
      </c>
      <c r="G1390" s="70">
        <v>1</v>
      </c>
      <c r="H1390" s="34">
        <v>2006</v>
      </c>
      <c r="I1390" s="33">
        <v>2026</v>
      </c>
      <c r="J1390" s="65">
        <v>2034</v>
      </c>
      <c r="K1390" s="35">
        <v>30</v>
      </c>
      <c r="L1390" s="32">
        <v>0</v>
      </c>
      <c r="M1390" s="32">
        <v>0.1</v>
      </c>
      <c r="N1390" s="32">
        <v>0</v>
      </c>
      <c r="O1390" s="32">
        <v>0.9</v>
      </c>
      <c r="P1390" s="36">
        <v>0.875</v>
      </c>
      <c r="Q1390" s="37">
        <v>0.88749999999999996</v>
      </c>
      <c r="R1390" s="38">
        <v>119.02800000000001</v>
      </c>
      <c r="S1390" s="39">
        <v>0</v>
      </c>
      <c r="T1390" s="39">
        <v>119.02800000000001</v>
      </c>
      <c r="U1390" s="39">
        <v>105.63735</v>
      </c>
      <c r="V1390" s="40">
        <v>13.390650000000008</v>
      </c>
      <c r="W1390" s="41">
        <f>IFERROR(Table1[[#This Row],[DC Capex (Inflated)]]/Table1[[#This Row],[Total capital cost Incl subsidies (Inflated)]],0)</f>
        <v>0.88749999999999996</v>
      </c>
      <c r="X1390" s="42">
        <f>IFERROR(Table1[[#This Row],[Rates Loan (Inflated)]]/Table1[[#This Row],[Total capital cost Incl subsidies (Inflated)]],0)</f>
        <v>0.11250000000000006</v>
      </c>
      <c r="Y1390" s="43">
        <f>IFERROR(Table1[[#This Row],[Subsidies (Uninflated)]]/Table1[[#This Row],[Total capital cost Incl subsidies (Inflated)]],0)</f>
        <v>0</v>
      </c>
      <c r="Z1390" s="10"/>
    </row>
    <row r="1391" spans="1:26" ht="46.5" x14ac:dyDescent="0.35">
      <c r="A1391" s="32" t="s">
        <v>2258</v>
      </c>
      <c r="B1391" s="56" t="s">
        <v>2259</v>
      </c>
      <c r="C1391" s="53" t="s">
        <v>1685</v>
      </c>
      <c r="D1391" s="65" t="s">
        <v>53</v>
      </c>
      <c r="E1391" s="65" t="s">
        <v>20</v>
      </c>
      <c r="F1391" s="60" t="s">
        <v>67</v>
      </c>
      <c r="G1391" s="70">
        <v>1</v>
      </c>
      <c r="H1391" s="34">
        <v>2006</v>
      </c>
      <c r="I1391" s="33">
        <v>2026</v>
      </c>
      <c r="J1391" s="65">
        <v>2034</v>
      </c>
      <c r="K1391" s="35">
        <v>30</v>
      </c>
      <c r="L1391" s="32">
        <v>0</v>
      </c>
      <c r="M1391" s="32">
        <v>0.1</v>
      </c>
      <c r="N1391" s="32">
        <v>0</v>
      </c>
      <c r="O1391" s="32">
        <v>0.9</v>
      </c>
      <c r="P1391" s="36">
        <v>0.875</v>
      </c>
      <c r="Q1391" s="37">
        <v>0.88749999999999996</v>
      </c>
      <c r="R1391" s="38">
        <v>525.0073920000001</v>
      </c>
      <c r="S1391" s="39">
        <v>0</v>
      </c>
      <c r="T1391" s="39">
        <v>525.0073920000001</v>
      </c>
      <c r="U1391" s="39">
        <v>465.94406040000007</v>
      </c>
      <c r="V1391" s="40">
        <v>59.063331600000026</v>
      </c>
      <c r="W1391" s="41">
        <f>IFERROR(Table1[[#This Row],[DC Capex (Inflated)]]/Table1[[#This Row],[Total capital cost Incl subsidies (Inflated)]],0)</f>
        <v>0.88749999999999996</v>
      </c>
      <c r="X1391" s="42">
        <f>IFERROR(Table1[[#This Row],[Rates Loan (Inflated)]]/Table1[[#This Row],[Total capital cost Incl subsidies (Inflated)]],0)</f>
        <v>0.11250000000000003</v>
      </c>
      <c r="Y1391" s="43">
        <f>IFERROR(Table1[[#This Row],[Subsidies (Uninflated)]]/Table1[[#This Row],[Total capital cost Incl subsidies (Inflated)]],0)</f>
        <v>0</v>
      </c>
      <c r="Z1391" s="10"/>
    </row>
    <row r="1392" spans="1:26" ht="46.5" x14ac:dyDescent="0.35">
      <c r="A1392" s="32" t="s">
        <v>2225</v>
      </c>
      <c r="B1392" s="56" t="s">
        <v>2226</v>
      </c>
      <c r="C1392" s="53" t="s">
        <v>1685</v>
      </c>
      <c r="D1392" s="65" t="s">
        <v>53</v>
      </c>
      <c r="E1392" s="65" t="s">
        <v>20</v>
      </c>
      <c r="F1392" s="60" t="s">
        <v>67</v>
      </c>
      <c r="G1392" s="70">
        <v>1</v>
      </c>
      <c r="H1392" s="34">
        <v>2006</v>
      </c>
      <c r="I1392" s="33">
        <v>2028</v>
      </c>
      <c r="J1392" s="65">
        <v>2034</v>
      </c>
      <c r="K1392" s="35">
        <v>30</v>
      </c>
      <c r="L1392" s="32">
        <v>0</v>
      </c>
      <c r="M1392" s="32">
        <v>0.1</v>
      </c>
      <c r="N1392" s="32">
        <v>0</v>
      </c>
      <c r="O1392" s="32">
        <v>0.9</v>
      </c>
      <c r="P1392" s="36">
        <v>0.875</v>
      </c>
      <c r="Q1392" s="37">
        <v>0.88749999999999996</v>
      </c>
      <c r="R1392" s="38">
        <v>477.80017856363526</v>
      </c>
      <c r="S1392" s="39">
        <v>0</v>
      </c>
      <c r="T1392" s="39">
        <v>477.80017856363526</v>
      </c>
      <c r="U1392" s="39">
        <v>424.04765847522629</v>
      </c>
      <c r="V1392" s="40">
        <v>53.752520088409</v>
      </c>
      <c r="W1392" s="41">
        <f>IFERROR(Table1[[#This Row],[DC Capex (Inflated)]]/Table1[[#This Row],[Total capital cost Incl subsidies (Inflated)]],0)</f>
        <v>0.88749999999999996</v>
      </c>
      <c r="X1392" s="42">
        <f>IFERROR(Table1[[#This Row],[Rates Loan (Inflated)]]/Table1[[#This Row],[Total capital cost Incl subsidies (Inflated)]],0)</f>
        <v>0.11250000000000007</v>
      </c>
      <c r="Y1392" s="43">
        <f>IFERROR(Table1[[#This Row],[Subsidies (Uninflated)]]/Table1[[#This Row],[Total capital cost Incl subsidies (Inflated)]],0)</f>
        <v>0</v>
      </c>
      <c r="Z1392" s="10"/>
    </row>
    <row r="1393" spans="1:26" ht="46.5" x14ac:dyDescent="0.35">
      <c r="A1393" s="32" t="s">
        <v>2205</v>
      </c>
      <c r="B1393" s="56" t="s">
        <v>1700</v>
      </c>
      <c r="C1393" s="53" t="s">
        <v>1685</v>
      </c>
      <c r="D1393" s="65" t="s">
        <v>53</v>
      </c>
      <c r="E1393" s="65" t="s">
        <v>20</v>
      </c>
      <c r="F1393" s="60" t="s">
        <v>67</v>
      </c>
      <c r="G1393" s="70">
        <v>1</v>
      </c>
      <c r="H1393" s="34">
        <v>2006</v>
      </c>
      <c r="I1393" s="33">
        <v>2032</v>
      </c>
      <c r="J1393" s="65">
        <v>2034</v>
      </c>
      <c r="K1393" s="35">
        <v>30</v>
      </c>
      <c r="L1393" s="32">
        <v>0</v>
      </c>
      <c r="M1393" s="32">
        <v>0.1</v>
      </c>
      <c r="N1393" s="32">
        <v>0</v>
      </c>
      <c r="O1393" s="32">
        <v>0.9</v>
      </c>
      <c r="P1393" s="36">
        <v>0.875</v>
      </c>
      <c r="Q1393" s="37">
        <v>0.88749999999999996</v>
      </c>
      <c r="R1393" s="38">
        <v>3179.6457817583823</v>
      </c>
      <c r="S1393" s="39">
        <v>0</v>
      </c>
      <c r="T1393" s="39">
        <v>3179.6457817583823</v>
      </c>
      <c r="U1393" s="39">
        <v>2821.9356313105645</v>
      </c>
      <c r="V1393" s="40">
        <v>357.71015044781819</v>
      </c>
      <c r="W1393" s="41">
        <f>IFERROR(Table1[[#This Row],[DC Capex (Inflated)]]/Table1[[#This Row],[Total capital cost Incl subsidies (Inflated)]],0)</f>
        <v>0.88750000000000007</v>
      </c>
      <c r="X1393" s="42">
        <f>IFERROR(Table1[[#This Row],[Rates Loan (Inflated)]]/Table1[[#This Row],[Total capital cost Incl subsidies (Inflated)]],0)</f>
        <v>0.11250000000000006</v>
      </c>
      <c r="Y1393" s="43">
        <f>IFERROR(Table1[[#This Row],[Subsidies (Uninflated)]]/Table1[[#This Row],[Total capital cost Incl subsidies (Inflated)]],0)</f>
        <v>0</v>
      </c>
      <c r="Z1393" s="10"/>
    </row>
    <row r="1394" spans="1:26" ht="23.25" x14ac:dyDescent="0.35">
      <c r="A1394" s="32" t="s">
        <v>1884</v>
      </c>
      <c r="B1394" s="56" t="s">
        <v>2555</v>
      </c>
      <c r="C1394" s="53"/>
      <c r="D1394" s="65" t="s">
        <v>53</v>
      </c>
      <c r="E1394" s="65" t="s">
        <v>20</v>
      </c>
      <c r="F1394" s="60" t="s">
        <v>67</v>
      </c>
      <c r="G1394" s="70">
        <v>1</v>
      </c>
      <c r="H1394" s="34">
        <v>2006</v>
      </c>
      <c r="I1394" s="33">
        <v>2019</v>
      </c>
      <c r="J1394" s="65">
        <v>2031</v>
      </c>
      <c r="K1394" s="35">
        <v>30</v>
      </c>
      <c r="L1394" s="32">
        <v>0</v>
      </c>
      <c r="M1394" s="32">
        <v>0.1</v>
      </c>
      <c r="N1394" s="32">
        <v>0</v>
      </c>
      <c r="O1394" s="32">
        <v>0.9</v>
      </c>
      <c r="P1394" s="36">
        <v>0.125</v>
      </c>
      <c r="Q1394" s="37">
        <v>0.51249999999999996</v>
      </c>
      <c r="R1394" s="38">
        <v>196.14760000000001</v>
      </c>
      <c r="S1394" s="39">
        <v>0</v>
      </c>
      <c r="T1394" s="39">
        <v>196.14760000000001</v>
      </c>
      <c r="U1394" s="39">
        <v>100.52564499999998</v>
      </c>
      <c r="V1394" s="40">
        <v>95.621955000000014</v>
      </c>
      <c r="W1394" s="41">
        <f>IFERROR(Table1[[#This Row],[DC Capex (Inflated)]]/Table1[[#This Row],[Total capital cost Incl subsidies (Inflated)]],0)</f>
        <v>0.51249999999999984</v>
      </c>
      <c r="X1394" s="42">
        <f>IFERROR(Table1[[#This Row],[Rates Loan (Inflated)]]/Table1[[#This Row],[Total capital cost Incl subsidies (Inflated)]],0)</f>
        <v>0.48750000000000004</v>
      </c>
      <c r="Y1394" s="43">
        <f>IFERROR(Table1[[#This Row],[Subsidies (Uninflated)]]/Table1[[#This Row],[Total capital cost Incl subsidies (Inflated)]],0)</f>
        <v>0</v>
      </c>
      <c r="Z1394" s="10"/>
    </row>
    <row r="1395" spans="1:26" ht="23.25" x14ac:dyDescent="0.35">
      <c r="A1395" s="32" t="s">
        <v>1885</v>
      </c>
      <c r="B1395" s="56" t="s">
        <v>2556</v>
      </c>
      <c r="C1395" s="53"/>
      <c r="D1395" s="65" t="s">
        <v>53</v>
      </c>
      <c r="E1395" s="65" t="s">
        <v>20</v>
      </c>
      <c r="F1395" s="60" t="s">
        <v>67</v>
      </c>
      <c r="G1395" s="70">
        <v>1</v>
      </c>
      <c r="H1395" s="34">
        <v>2006</v>
      </c>
      <c r="I1395" s="33">
        <v>2019</v>
      </c>
      <c r="J1395" s="65">
        <v>2031</v>
      </c>
      <c r="K1395" s="35">
        <v>30</v>
      </c>
      <c r="L1395" s="32">
        <v>0</v>
      </c>
      <c r="M1395" s="32">
        <v>0.1</v>
      </c>
      <c r="N1395" s="32">
        <v>0</v>
      </c>
      <c r="O1395" s="32">
        <v>0.9</v>
      </c>
      <c r="P1395" s="36">
        <v>0.88</v>
      </c>
      <c r="Q1395" s="37">
        <v>0.89</v>
      </c>
      <c r="R1395" s="38">
        <v>319.39060000000001</v>
      </c>
      <c r="S1395" s="39">
        <v>0</v>
      </c>
      <c r="T1395" s="39">
        <v>319.39060000000001</v>
      </c>
      <c r="U1395" s="39">
        <v>284.257634</v>
      </c>
      <c r="V1395" s="40">
        <v>35.132965999999982</v>
      </c>
      <c r="W1395" s="41">
        <f>IFERROR(Table1[[#This Row],[DC Capex (Inflated)]]/Table1[[#This Row],[Total capital cost Incl subsidies (Inflated)]],0)</f>
        <v>0.89</v>
      </c>
      <c r="X1395" s="42">
        <f>IFERROR(Table1[[#This Row],[Rates Loan (Inflated)]]/Table1[[#This Row],[Total capital cost Incl subsidies (Inflated)]],0)</f>
        <v>0.10999999999999995</v>
      </c>
      <c r="Y1395" s="43">
        <f>IFERROR(Table1[[#This Row],[Subsidies (Uninflated)]]/Table1[[#This Row],[Total capital cost Incl subsidies (Inflated)]],0)</f>
        <v>0</v>
      </c>
      <c r="Z1395" s="10"/>
    </row>
    <row r="1396" spans="1:26" ht="23.25" x14ac:dyDescent="0.35">
      <c r="A1396" s="32" t="s">
        <v>1699</v>
      </c>
      <c r="B1396" s="56" t="s">
        <v>2355</v>
      </c>
      <c r="C1396" s="53"/>
      <c r="D1396" s="65" t="s">
        <v>53</v>
      </c>
      <c r="E1396" s="65" t="s">
        <v>20</v>
      </c>
      <c r="F1396" s="60" t="s">
        <v>67</v>
      </c>
      <c r="G1396" s="70">
        <v>1</v>
      </c>
      <c r="H1396" s="34">
        <v>2006</v>
      </c>
      <c r="I1396" s="33">
        <v>2019</v>
      </c>
      <c r="J1396" s="65">
        <v>2031</v>
      </c>
      <c r="K1396" s="35">
        <v>30</v>
      </c>
      <c r="L1396" s="32">
        <v>0</v>
      </c>
      <c r="M1396" s="32">
        <v>0.1</v>
      </c>
      <c r="N1396" s="32">
        <v>0</v>
      </c>
      <c r="O1396" s="32">
        <v>0.9</v>
      </c>
      <c r="P1396" s="36">
        <v>0.88</v>
      </c>
      <c r="Q1396" s="37">
        <v>0.89</v>
      </c>
      <c r="R1396" s="38">
        <v>647.86995999999999</v>
      </c>
      <c r="S1396" s="39">
        <v>0</v>
      </c>
      <c r="T1396" s="39">
        <v>647.86995999999999</v>
      </c>
      <c r="U1396" s="39">
        <v>576.60426440000003</v>
      </c>
      <c r="V1396" s="40">
        <v>71.265695599999958</v>
      </c>
      <c r="W1396" s="41">
        <f>IFERROR(Table1[[#This Row],[DC Capex (Inflated)]]/Table1[[#This Row],[Total capital cost Incl subsidies (Inflated)]],0)</f>
        <v>0.89</v>
      </c>
      <c r="X1396" s="42">
        <f>IFERROR(Table1[[#This Row],[Rates Loan (Inflated)]]/Table1[[#This Row],[Total capital cost Incl subsidies (Inflated)]],0)</f>
        <v>0.10999999999999993</v>
      </c>
      <c r="Y1396" s="43">
        <f>IFERROR(Table1[[#This Row],[Subsidies (Uninflated)]]/Table1[[#This Row],[Total capital cost Incl subsidies (Inflated)]],0)</f>
        <v>0</v>
      </c>
      <c r="Z1396" s="10"/>
    </row>
    <row r="1397" spans="1:26" ht="23.25" x14ac:dyDescent="0.35">
      <c r="A1397" s="32" t="s">
        <v>1213</v>
      </c>
      <c r="B1397" s="56" t="s">
        <v>1214</v>
      </c>
      <c r="C1397" s="53" t="s">
        <v>58</v>
      </c>
      <c r="D1397" s="65" t="s">
        <v>53</v>
      </c>
      <c r="E1397" s="65" t="s">
        <v>20</v>
      </c>
      <c r="F1397" s="60" t="s">
        <v>59</v>
      </c>
      <c r="G1397" s="70">
        <v>1</v>
      </c>
      <c r="H1397" s="34">
        <v>2006</v>
      </c>
      <c r="I1397" s="33">
        <v>2015</v>
      </c>
      <c r="J1397" s="65">
        <v>2031</v>
      </c>
      <c r="K1397" s="35">
        <v>30</v>
      </c>
      <c r="L1397" s="32">
        <v>0</v>
      </c>
      <c r="M1397" s="32">
        <v>0.1</v>
      </c>
      <c r="N1397" s="32">
        <v>0</v>
      </c>
      <c r="O1397" s="32">
        <v>0.9</v>
      </c>
      <c r="P1397" s="36">
        <v>0.875</v>
      </c>
      <c r="Q1397" s="37">
        <v>0.88749999999999996</v>
      </c>
      <c r="R1397" s="38">
        <v>1231.4328600000001</v>
      </c>
      <c r="S1397" s="39">
        <v>21.476299999999998</v>
      </c>
      <c r="T1397" s="39">
        <v>1209.9565600000001</v>
      </c>
      <c r="U1397" s="39">
        <v>1073.8364469999999</v>
      </c>
      <c r="V1397" s="40">
        <v>136.12011300000003</v>
      </c>
      <c r="W1397" s="41">
        <f>IFERROR(Table1[[#This Row],[DC Capex (Inflated)]]/Table1[[#This Row],[Total capital cost Incl subsidies (Inflated)]],0)</f>
        <v>0.87202192005823187</v>
      </c>
      <c r="X1397" s="42">
        <f>IFERROR(Table1[[#This Row],[Rates Loan (Inflated)]]/Table1[[#This Row],[Total capital cost Incl subsidies (Inflated)]],0)</f>
        <v>0.11053798986653647</v>
      </c>
      <c r="Y1397" s="43">
        <f>IFERROR(Table1[[#This Row],[Subsidies (Uninflated)]]/Table1[[#This Row],[Total capital cost Incl subsidies (Inflated)]],0)</f>
        <v>1.7440090075231545E-2</v>
      </c>
      <c r="Z1397" s="10"/>
    </row>
    <row r="1398" spans="1:26" ht="23.25" x14ac:dyDescent="0.35">
      <c r="A1398" s="32" t="s">
        <v>135</v>
      </c>
      <c r="B1398" s="56" t="s">
        <v>136</v>
      </c>
      <c r="C1398" s="53" t="s">
        <v>58</v>
      </c>
      <c r="D1398" s="65" t="s">
        <v>53</v>
      </c>
      <c r="E1398" s="65" t="s">
        <v>20</v>
      </c>
      <c r="F1398" s="60" t="s">
        <v>59</v>
      </c>
      <c r="G1398" s="70">
        <v>1</v>
      </c>
      <c r="H1398" s="34">
        <v>2006</v>
      </c>
      <c r="I1398" s="33">
        <v>2006</v>
      </c>
      <c r="J1398" s="65">
        <v>2031</v>
      </c>
      <c r="K1398" s="35">
        <v>30</v>
      </c>
      <c r="L1398" s="32">
        <v>0.75</v>
      </c>
      <c r="M1398" s="32">
        <v>0.1</v>
      </c>
      <c r="N1398" s="32">
        <v>0</v>
      </c>
      <c r="O1398" s="32">
        <v>0.15</v>
      </c>
      <c r="P1398" s="36">
        <v>0.875</v>
      </c>
      <c r="Q1398" s="37">
        <v>0.51249999999999996</v>
      </c>
      <c r="R1398" s="38">
        <v>125.97883</v>
      </c>
      <c r="S1398" s="39">
        <v>0</v>
      </c>
      <c r="T1398" s="39">
        <v>125.97883</v>
      </c>
      <c r="U1398" s="39">
        <v>64.564150374999997</v>
      </c>
      <c r="V1398" s="40">
        <v>61.414679625000005</v>
      </c>
      <c r="W1398" s="41">
        <f>IFERROR(Table1[[#This Row],[DC Capex (Inflated)]]/Table1[[#This Row],[Total capital cost Incl subsidies (Inflated)]],0)</f>
        <v>0.51249999999999996</v>
      </c>
      <c r="X1398" s="42">
        <f>IFERROR(Table1[[#This Row],[Rates Loan (Inflated)]]/Table1[[#This Row],[Total capital cost Incl subsidies (Inflated)]],0)</f>
        <v>0.48750000000000004</v>
      </c>
      <c r="Y1398" s="43">
        <f>IFERROR(Table1[[#This Row],[Subsidies (Uninflated)]]/Table1[[#This Row],[Total capital cost Incl subsidies (Inflated)]],0)</f>
        <v>0</v>
      </c>
      <c r="Z1398" s="10"/>
    </row>
    <row r="1399" spans="1:26" ht="23.25" x14ac:dyDescent="0.35">
      <c r="A1399" s="32" t="s">
        <v>137</v>
      </c>
      <c r="B1399" s="56" t="s">
        <v>136</v>
      </c>
      <c r="C1399" s="53" t="s">
        <v>58</v>
      </c>
      <c r="D1399" s="65" t="s">
        <v>53</v>
      </c>
      <c r="E1399" s="65" t="s">
        <v>20</v>
      </c>
      <c r="F1399" s="60" t="s">
        <v>59</v>
      </c>
      <c r="G1399" s="70">
        <v>1</v>
      </c>
      <c r="H1399" s="34">
        <v>2006</v>
      </c>
      <c r="I1399" s="33">
        <v>2006</v>
      </c>
      <c r="J1399" s="65">
        <v>2031</v>
      </c>
      <c r="K1399" s="35">
        <v>30</v>
      </c>
      <c r="L1399" s="32">
        <v>0.75</v>
      </c>
      <c r="M1399" s="32">
        <v>0.1</v>
      </c>
      <c r="N1399" s="32">
        <v>0</v>
      </c>
      <c r="O1399" s="32">
        <v>0.15</v>
      </c>
      <c r="P1399" s="36">
        <v>0.875</v>
      </c>
      <c r="Q1399" s="37">
        <v>0.51249999999999996</v>
      </c>
      <c r="R1399" s="38">
        <v>178.85655</v>
      </c>
      <c r="S1399" s="39">
        <v>0</v>
      </c>
      <c r="T1399" s="39">
        <v>178.85655</v>
      </c>
      <c r="U1399" s="39">
        <v>91.66398187499999</v>
      </c>
      <c r="V1399" s="40">
        <v>87.192568125000008</v>
      </c>
      <c r="W1399" s="41">
        <f>IFERROR(Table1[[#This Row],[DC Capex (Inflated)]]/Table1[[#This Row],[Total capital cost Incl subsidies (Inflated)]],0)</f>
        <v>0.51249999999999996</v>
      </c>
      <c r="X1399" s="42">
        <f>IFERROR(Table1[[#This Row],[Rates Loan (Inflated)]]/Table1[[#This Row],[Total capital cost Incl subsidies (Inflated)]],0)</f>
        <v>0.48750000000000004</v>
      </c>
      <c r="Y1399" s="43">
        <f>IFERROR(Table1[[#This Row],[Subsidies (Uninflated)]]/Table1[[#This Row],[Total capital cost Incl subsidies (Inflated)]],0)</f>
        <v>0</v>
      </c>
      <c r="Z1399" s="10"/>
    </row>
    <row r="1400" spans="1:26" ht="23.25" x14ac:dyDescent="0.35">
      <c r="A1400" s="32" t="s">
        <v>133</v>
      </c>
      <c r="B1400" s="56" t="s">
        <v>134</v>
      </c>
      <c r="C1400" s="53" t="s">
        <v>58</v>
      </c>
      <c r="D1400" s="65" t="s">
        <v>53</v>
      </c>
      <c r="E1400" s="65" t="s">
        <v>20</v>
      </c>
      <c r="F1400" s="60" t="s">
        <v>59</v>
      </c>
      <c r="G1400" s="70">
        <v>1</v>
      </c>
      <c r="H1400" s="34">
        <v>2006</v>
      </c>
      <c r="I1400" s="33">
        <v>2005</v>
      </c>
      <c r="J1400" s="65">
        <v>2031</v>
      </c>
      <c r="K1400" s="35">
        <v>30</v>
      </c>
      <c r="L1400" s="32">
        <v>0.75</v>
      </c>
      <c r="M1400" s="32">
        <v>0.1</v>
      </c>
      <c r="N1400" s="32">
        <v>0</v>
      </c>
      <c r="O1400" s="32">
        <v>0.15</v>
      </c>
      <c r="P1400" s="36">
        <v>0.875</v>
      </c>
      <c r="Q1400" s="37">
        <v>0.51249999999999996</v>
      </c>
      <c r="R1400" s="38">
        <v>63.206210000000006</v>
      </c>
      <c r="S1400" s="39">
        <v>0</v>
      </c>
      <c r="T1400" s="39">
        <v>63.206210000000006</v>
      </c>
      <c r="U1400" s="39">
        <v>32.393182625000001</v>
      </c>
      <c r="V1400" s="40">
        <v>30.813027375000004</v>
      </c>
      <c r="W1400" s="41">
        <f>IFERROR(Table1[[#This Row],[DC Capex (Inflated)]]/Table1[[#This Row],[Total capital cost Incl subsidies (Inflated)]],0)</f>
        <v>0.51249999999999996</v>
      </c>
      <c r="X1400" s="42">
        <f>IFERROR(Table1[[#This Row],[Rates Loan (Inflated)]]/Table1[[#This Row],[Total capital cost Incl subsidies (Inflated)]],0)</f>
        <v>0.48750000000000004</v>
      </c>
      <c r="Y1400" s="43">
        <f>IFERROR(Table1[[#This Row],[Subsidies (Uninflated)]]/Table1[[#This Row],[Total capital cost Incl subsidies (Inflated)]],0)</f>
        <v>0</v>
      </c>
      <c r="Z1400" s="10"/>
    </row>
    <row r="1401" spans="1:26" ht="23.25" x14ac:dyDescent="0.35">
      <c r="A1401" s="32" t="s">
        <v>164</v>
      </c>
      <c r="B1401" s="56" t="s">
        <v>165</v>
      </c>
      <c r="C1401" s="53" t="s">
        <v>58</v>
      </c>
      <c r="D1401" s="65" t="s">
        <v>53</v>
      </c>
      <c r="E1401" s="65" t="s">
        <v>20</v>
      </c>
      <c r="F1401" s="60" t="s">
        <v>59</v>
      </c>
      <c r="G1401" s="70">
        <v>1</v>
      </c>
      <c r="H1401" s="34">
        <v>2006</v>
      </c>
      <c r="I1401" s="33">
        <v>2006</v>
      </c>
      <c r="J1401" s="65">
        <v>2031</v>
      </c>
      <c r="K1401" s="35">
        <v>30</v>
      </c>
      <c r="L1401" s="32">
        <v>0.75</v>
      </c>
      <c r="M1401" s="32">
        <v>0.1</v>
      </c>
      <c r="N1401" s="32">
        <v>0</v>
      </c>
      <c r="O1401" s="32">
        <v>0.15</v>
      </c>
      <c r="P1401" s="36">
        <v>0.875</v>
      </c>
      <c r="Q1401" s="37">
        <v>0.51249999999999996</v>
      </c>
      <c r="R1401" s="38">
        <v>66.123649999999998</v>
      </c>
      <c r="S1401" s="39">
        <v>0</v>
      </c>
      <c r="T1401" s="39">
        <v>66.123649999999998</v>
      </c>
      <c r="U1401" s="39">
        <v>33.888370625</v>
      </c>
      <c r="V1401" s="40">
        <v>32.235279375000005</v>
      </c>
      <c r="W1401" s="41">
        <f>IFERROR(Table1[[#This Row],[DC Capex (Inflated)]]/Table1[[#This Row],[Total capital cost Incl subsidies (Inflated)]],0)</f>
        <v>0.51250000000000007</v>
      </c>
      <c r="X1401" s="42">
        <f>IFERROR(Table1[[#This Row],[Rates Loan (Inflated)]]/Table1[[#This Row],[Total capital cost Incl subsidies (Inflated)]],0)</f>
        <v>0.4875000000000001</v>
      </c>
      <c r="Y1401" s="43">
        <f>IFERROR(Table1[[#This Row],[Subsidies (Uninflated)]]/Table1[[#This Row],[Total capital cost Incl subsidies (Inflated)]],0)</f>
        <v>0</v>
      </c>
      <c r="Z1401" s="10"/>
    </row>
    <row r="1402" spans="1:26" ht="23.25" x14ac:dyDescent="0.35">
      <c r="A1402" s="32" t="s">
        <v>166</v>
      </c>
      <c r="B1402" s="56" t="s">
        <v>167</v>
      </c>
      <c r="C1402" s="53" t="s">
        <v>58</v>
      </c>
      <c r="D1402" s="65" t="s">
        <v>53</v>
      </c>
      <c r="E1402" s="65" t="s">
        <v>20</v>
      </c>
      <c r="F1402" s="60" t="s">
        <v>59</v>
      </c>
      <c r="G1402" s="70">
        <v>1</v>
      </c>
      <c r="H1402" s="34">
        <v>2006</v>
      </c>
      <c r="I1402" s="33">
        <v>2007</v>
      </c>
      <c r="J1402" s="65">
        <v>2031</v>
      </c>
      <c r="K1402" s="35">
        <v>30</v>
      </c>
      <c r="L1402" s="32">
        <v>0.75</v>
      </c>
      <c r="M1402" s="32">
        <v>0.1</v>
      </c>
      <c r="N1402" s="32">
        <v>0</v>
      </c>
      <c r="O1402" s="32">
        <v>0.15</v>
      </c>
      <c r="P1402" s="36">
        <v>0.875</v>
      </c>
      <c r="Q1402" s="37">
        <v>0.51249999999999996</v>
      </c>
      <c r="R1402" s="38">
        <v>33.007109999999997</v>
      </c>
      <c r="S1402" s="39">
        <v>0</v>
      </c>
      <c r="T1402" s="39">
        <v>33.007109999999997</v>
      </c>
      <c r="U1402" s="39">
        <v>16.916143874999996</v>
      </c>
      <c r="V1402" s="40">
        <v>16.090966125000001</v>
      </c>
      <c r="W1402" s="41">
        <f>IFERROR(Table1[[#This Row],[DC Capex (Inflated)]]/Table1[[#This Row],[Total capital cost Incl subsidies (Inflated)]],0)</f>
        <v>0.51249999999999996</v>
      </c>
      <c r="X1402" s="42">
        <f>IFERROR(Table1[[#This Row],[Rates Loan (Inflated)]]/Table1[[#This Row],[Total capital cost Incl subsidies (Inflated)]],0)</f>
        <v>0.4875000000000001</v>
      </c>
      <c r="Y1402" s="43">
        <f>IFERROR(Table1[[#This Row],[Subsidies (Uninflated)]]/Table1[[#This Row],[Total capital cost Incl subsidies (Inflated)]],0)</f>
        <v>0</v>
      </c>
      <c r="Z1402" s="10"/>
    </row>
    <row r="1403" spans="1:26" ht="23.25" x14ac:dyDescent="0.35">
      <c r="A1403" s="32" t="s">
        <v>188</v>
      </c>
      <c r="B1403" s="56" t="s">
        <v>189</v>
      </c>
      <c r="C1403" s="53" t="s">
        <v>58</v>
      </c>
      <c r="D1403" s="65" t="s">
        <v>53</v>
      </c>
      <c r="E1403" s="65" t="s">
        <v>20</v>
      </c>
      <c r="F1403" s="60" t="s">
        <v>59</v>
      </c>
      <c r="G1403" s="70">
        <v>1</v>
      </c>
      <c r="H1403" s="34">
        <v>2006</v>
      </c>
      <c r="I1403" s="33">
        <v>2003</v>
      </c>
      <c r="J1403" s="65">
        <v>2031</v>
      </c>
      <c r="K1403" s="35">
        <v>30</v>
      </c>
      <c r="L1403" s="32">
        <v>0.75</v>
      </c>
      <c r="M1403" s="32">
        <v>0.1</v>
      </c>
      <c r="N1403" s="32">
        <v>0</v>
      </c>
      <c r="O1403" s="32">
        <v>0.15</v>
      </c>
      <c r="P1403" s="36">
        <v>0.875</v>
      </c>
      <c r="Q1403" s="37">
        <v>0.51249999999999996</v>
      </c>
      <c r="R1403" s="38">
        <v>88.051079999999999</v>
      </c>
      <c r="S1403" s="39">
        <v>0</v>
      </c>
      <c r="T1403" s="39">
        <v>88.051079999999999</v>
      </c>
      <c r="U1403" s="39">
        <v>45.126178499999995</v>
      </c>
      <c r="V1403" s="40">
        <v>42.924901500000004</v>
      </c>
      <c r="W1403" s="41">
        <f>IFERROR(Table1[[#This Row],[DC Capex (Inflated)]]/Table1[[#This Row],[Total capital cost Incl subsidies (Inflated)]],0)</f>
        <v>0.51249999999999996</v>
      </c>
      <c r="X1403" s="42">
        <f>IFERROR(Table1[[#This Row],[Rates Loan (Inflated)]]/Table1[[#This Row],[Total capital cost Incl subsidies (Inflated)]],0)</f>
        <v>0.48750000000000004</v>
      </c>
      <c r="Y1403" s="43">
        <f>IFERROR(Table1[[#This Row],[Subsidies (Uninflated)]]/Table1[[#This Row],[Total capital cost Incl subsidies (Inflated)]],0)</f>
        <v>0</v>
      </c>
      <c r="Z1403" s="10"/>
    </row>
    <row r="1404" spans="1:26" ht="23.25" x14ac:dyDescent="0.35">
      <c r="A1404" s="32" t="s">
        <v>190</v>
      </c>
      <c r="B1404" s="56" t="s">
        <v>191</v>
      </c>
      <c r="C1404" s="53" t="s">
        <v>58</v>
      </c>
      <c r="D1404" s="65" t="s">
        <v>53</v>
      </c>
      <c r="E1404" s="65" t="s">
        <v>20</v>
      </c>
      <c r="F1404" s="60" t="s">
        <v>59</v>
      </c>
      <c r="G1404" s="70">
        <v>1</v>
      </c>
      <c r="H1404" s="34">
        <v>2006</v>
      </c>
      <c r="I1404" s="33">
        <v>2003</v>
      </c>
      <c r="J1404" s="65">
        <v>2031</v>
      </c>
      <c r="K1404" s="35">
        <v>30</v>
      </c>
      <c r="L1404" s="32">
        <v>0.75</v>
      </c>
      <c r="M1404" s="32">
        <v>0.1</v>
      </c>
      <c r="N1404" s="32">
        <v>0</v>
      </c>
      <c r="O1404" s="32">
        <v>0.15</v>
      </c>
      <c r="P1404" s="36">
        <v>0.875</v>
      </c>
      <c r="Q1404" s="37">
        <v>0.51249999999999996</v>
      </c>
      <c r="R1404" s="38">
        <v>132.62</v>
      </c>
      <c r="S1404" s="39">
        <v>0</v>
      </c>
      <c r="T1404" s="39">
        <v>132.62</v>
      </c>
      <c r="U1404" s="39">
        <v>67.967749999999995</v>
      </c>
      <c r="V1404" s="40">
        <v>64.652249999999995</v>
      </c>
      <c r="W1404" s="41">
        <f>IFERROR(Table1[[#This Row],[DC Capex (Inflated)]]/Table1[[#This Row],[Total capital cost Incl subsidies (Inflated)]],0)</f>
        <v>0.51249999999999996</v>
      </c>
      <c r="X1404" s="42">
        <f>IFERROR(Table1[[#This Row],[Rates Loan (Inflated)]]/Table1[[#This Row],[Total capital cost Incl subsidies (Inflated)]],0)</f>
        <v>0.48749999999999993</v>
      </c>
      <c r="Y1404" s="43">
        <f>IFERROR(Table1[[#This Row],[Subsidies (Uninflated)]]/Table1[[#This Row],[Total capital cost Incl subsidies (Inflated)]],0)</f>
        <v>0</v>
      </c>
      <c r="Z1404" s="10"/>
    </row>
    <row r="1405" spans="1:26" ht="23.25" x14ac:dyDescent="0.35">
      <c r="A1405" s="32" t="s">
        <v>192</v>
      </c>
      <c r="B1405" s="56" t="s">
        <v>193</v>
      </c>
      <c r="C1405" s="53" t="s">
        <v>58</v>
      </c>
      <c r="D1405" s="65" t="s">
        <v>53</v>
      </c>
      <c r="E1405" s="65" t="s">
        <v>20</v>
      </c>
      <c r="F1405" s="60" t="s">
        <v>59</v>
      </c>
      <c r="G1405" s="70">
        <v>1</v>
      </c>
      <c r="H1405" s="34">
        <v>2006</v>
      </c>
      <c r="I1405" s="33">
        <v>2002</v>
      </c>
      <c r="J1405" s="65">
        <v>2031</v>
      </c>
      <c r="K1405" s="35">
        <v>30</v>
      </c>
      <c r="L1405" s="32">
        <v>0.75</v>
      </c>
      <c r="M1405" s="32">
        <v>0.1</v>
      </c>
      <c r="N1405" s="32">
        <v>0</v>
      </c>
      <c r="O1405" s="32">
        <v>0.15</v>
      </c>
      <c r="P1405" s="36">
        <v>0.875</v>
      </c>
      <c r="Q1405" s="37">
        <v>0.51249999999999996</v>
      </c>
      <c r="R1405" s="38">
        <v>130.06211999999999</v>
      </c>
      <c r="S1405" s="39">
        <v>0</v>
      </c>
      <c r="T1405" s="39">
        <v>130.06211999999999</v>
      </c>
      <c r="U1405" s="39">
        <v>66.656836499999997</v>
      </c>
      <c r="V1405" s="40">
        <v>63.405283500000003</v>
      </c>
      <c r="W1405" s="41">
        <f>IFERROR(Table1[[#This Row],[DC Capex (Inflated)]]/Table1[[#This Row],[Total capital cost Incl subsidies (Inflated)]],0)</f>
        <v>0.51249999999999996</v>
      </c>
      <c r="X1405" s="42">
        <f>IFERROR(Table1[[#This Row],[Rates Loan (Inflated)]]/Table1[[#This Row],[Total capital cost Incl subsidies (Inflated)]],0)</f>
        <v>0.48750000000000004</v>
      </c>
      <c r="Y1405" s="43">
        <f>IFERROR(Table1[[#This Row],[Subsidies (Uninflated)]]/Table1[[#This Row],[Total capital cost Incl subsidies (Inflated)]],0)</f>
        <v>0</v>
      </c>
      <c r="Z1405" s="10"/>
    </row>
    <row r="1406" spans="1:26" ht="23.25" x14ac:dyDescent="0.35">
      <c r="A1406" s="32" t="s">
        <v>200</v>
      </c>
      <c r="B1406" s="56" t="s">
        <v>201</v>
      </c>
      <c r="C1406" s="53" t="s">
        <v>58</v>
      </c>
      <c r="D1406" s="65" t="s">
        <v>53</v>
      </c>
      <c r="E1406" s="65" t="s">
        <v>20</v>
      </c>
      <c r="F1406" s="60" t="s">
        <v>59</v>
      </c>
      <c r="G1406" s="70">
        <v>1</v>
      </c>
      <c r="H1406" s="34">
        <v>2006</v>
      </c>
      <c r="I1406" s="33">
        <v>2006</v>
      </c>
      <c r="J1406" s="65">
        <v>2031</v>
      </c>
      <c r="K1406" s="35">
        <v>30</v>
      </c>
      <c r="L1406" s="32">
        <v>0.75</v>
      </c>
      <c r="M1406" s="32">
        <v>0.1</v>
      </c>
      <c r="N1406" s="32">
        <v>0</v>
      </c>
      <c r="O1406" s="32">
        <v>0.15</v>
      </c>
      <c r="P1406" s="36">
        <v>0.875</v>
      </c>
      <c r="Q1406" s="37">
        <v>0.51249999999999996</v>
      </c>
      <c r="R1406" s="38">
        <v>54.048690000000001</v>
      </c>
      <c r="S1406" s="39">
        <v>0</v>
      </c>
      <c r="T1406" s="39">
        <v>54.048690000000001</v>
      </c>
      <c r="U1406" s="39">
        <v>27.699953624999999</v>
      </c>
      <c r="V1406" s="40">
        <v>26.348736375000001</v>
      </c>
      <c r="W1406" s="41">
        <f>IFERROR(Table1[[#This Row],[DC Capex (Inflated)]]/Table1[[#This Row],[Total capital cost Incl subsidies (Inflated)]],0)</f>
        <v>0.51249999999999996</v>
      </c>
      <c r="X1406" s="42">
        <f>IFERROR(Table1[[#This Row],[Rates Loan (Inflated)]]/Table1[[#This Row],[Total capital cost Incl subsidies (Inflated)]],0)</f>
        <v>0.48750000000000004</v>
      </c>
      <c r="Y1406" s="43">
        <f>IFERROR(Table1[[#This Row],[Subsidies (Uninflated)]]/Table1[[#This Row],[Total capital cost Incl subsidies (Inflated)]],0)</f>
        <v>0</v>
      </c>
      <c r="Z1406" s="10"/>
    </row>
    <row r="1407" spans="1:26" ht="23.25" x14ac:dyDescent="0.35">
      <c r="A1407" s="32" t="s">
        <v>202</v>
      </c>
      <c r="B1407" s="56" t="s">
        <v>203</v>
      </c>
      <c r="C1407" s="53" t="s">
        <v>58</v>
      </c>
      <c r="D1407" s="65" t="s">
        <v>53</v>
      </c>
      <c r="E1407" s="65" t="s">
        <v>20</v>
      </c>
      <c r="F1407" s="60" t="s">
        <v>59</v>
      </c>
      <c r="G1407" s="70">
        <v>1</v>
      </c>
      <c r="H1407" s="34">
        <v>2006</v>
      </c>
      <c r="I1407" s="33">
        <v>2008</v>
      </c>
      <c r="J1407" s="65">
        <v>2031</v>
      </c>
      <c r="K1407" s="35">
        <v>30</v>
      </c>
      <c r="L1407" s="32">
        <v>0.75</v>
      </c>
      <c r="M1407" s="32">
        <v>0.1</v>
      </c>
      <c r="N1407" s="32">
        <v>0</v>
      </c>
      <c r="O1407" s="32">
        <v>0.15</v>
      </c>
      <c r="P1407" s="36">
        <v>0.875</v>
      </c>
      <c r="Q1407" s="37">
        <v>0.51249999999999996</v>
      </c>
      <c r="R1407" s="38">
        <v>101.96002</v>
      </c>
      <c r="S1407" s="39">
        <v>0</v>
      </c>
      <c r="T1407" s="39">
        <v>101.96002</v>
      </c>
      <c r="U1407" s="39">
        <v>52.254510250000003</v>
      </c>
      <c r="V1407" s="40">
        <v>49.705509750000004</v>
      </c>
      <c r="W1407" s="41">
        <f>IFERROR(Table1[[#This Row],[DC Capex (Inflated)]]/Table1[[#This Row],[Total capital cost Incl subsidies (Inflated)]],0)</f>
        <v>0.51250000000000007</v>
      </c>
      <c r="X1407" s="42">
        <f>IFERROR(Table1[[#This Row],[Rates Loan (Inflated)]]/Table1[[#This Row],[Total capital cost Incl subsidies (Inflated)]],0)</f>
        <v>0.48750000000000004</v>
      </c>
      <c r="Y1407" s="43">
        <f>IFERROR(Table1[[#This Row],[Subsidies (Uninflated)]]/Table1[[#This Row],[Total capital cost Incl subsidies (Inflated)]],0)</f>
        <v>0</v>
      </c>
      <c r="Z1407" s="10"/>
    </row>
    <row r="1408" spans="1:26" ht="23.25" x14ac:dyDescent="0.35">
      <c r="A1408" s="32" t="s">
        <v>210</v>
      </c>
      <c r="B1408" s="56" t="s">
        <v>211</v>
      </c>
      <c r="C1408" s="53" t="s">
        <v>58</v>
      </c>
      <c r="D1408" s="65" t="s">
        <v>53</v>
      </c>
      <c r="E1408" s="65" t="s">
        <v>20</v>
      </c>
      <c r="F1408" s="60" t="s">
        <v>59</v>
      </c>
      <c r="G1408" s="70">
        <v>1</v>
      </c>
      <c r="H1408" s="34">
        <v>2006</v>
      </c>
      <c r="I1408" s="33">
        <v>2003</v>
      </c>
      <c r="J1408" s="65">
        <v>2031</v>
      </c>
      <c r="K1408" s="35">
        <v>30</v>
      </c>
      <c r="L1408" s="32">
        <v>0.75</v>
      </c>
      <c r="M1408" s="32">
        <v>0.1</v>
      </c>
      <c r="N1408" s="32">
        <v>0</v>
      </c>
      <c r="O1408" s="32">
        <v>0.15</v>
      </c>
      <c r="P1408" s="36">
        <v>0.875</v>
      </c>
      <c r="Q1408" s="37">
        <v>0.51249999999999996</v>
      </c>
      <c r="R1408" s="38">
        <v>6.4958900000000002</v>
      </c>
      <c r="S1408" s="39">
        <v>0</v>
      </c>
      <c r="T1408" s="39">
        <v>6.4958900000000002</v>
      </c>
      <c r="U1408" s="39">
        <v>3.3291436249999999</v>
      </c>
      <c r="V1408" s="40">
        <v>3.1667463750000002</v>
      </c>
      <c r="W1408" s="41">
        <f>IFERROR(Table1[[#This Row],[DC Capex (Inflated)]]/Table1[[#This Row],[Total capital cost Incl subsidies (Inflated)]],0)</f>
        <v>0.51249999999999996</v>
      </c>
      <c r="X1408" s="42">
        <f>IFERROR(Table1[[#This Row],[Rates Loan (Inflated)]]/Table1[[#This Row],[Total capital cost Incl subsidies (Inflated)]],0)</f>
        <v>0.48750000000000004</v>
      </c>
      <c r="Y1408" s="43">
        <f>IFERROR(Table1[[#This Row],[Subsidies (Uninflated)]]/Table1[[#This Row],[Total capital cost Incl subsidies (Inflated)]],0)</f>
        <v>0</v>
      </c>
      <c r="Z1408" s="10"/>
    </row>
    <row r="1409" spans="1:26" ht="23.25" x14ac:dyDescent="0.35">
      <c r="A1409" s="32" t="s">
        <v>204</v>
      </c>
      <c r="B1409" s="56" t="s">
        <v>205</v>
      </c>
      <c r="C1409" s="53" t="s">
        <v>58</v>
      </c>
      <c r="D1409" s="65" t="s">
        <v>53</v>
      </c>
      <c r="E1409" s="65" t="s">
        <v>20</v>
      </c>
      <c r="F1409" s="60" t="s">
        <v>59</v>
      </c>
      <c r="G1409" s="70">
        <v>1</v>
      </c>
      <c r="H1409" s="34">
        <v>2006</v>
      </c>
      <c r="I1409" s="33">
        <v>2001</v>
      </c>
      <c r="J1409" s="65">
        <v>2031</v>
      </c>
      <c r="K1409" s="35">
        <v>30</v>
      </c>
      <c r="L1409" s="32">
        <v>0.75</v>
      </c>
      <c r="M1409" s="32">
        <v>0.1</v>
      </c>
      <c r="N1409" s="32">
        <v>0</v>
      </c>
      <c r="O1409" s="32">
        <v>0.15</v>
      </c>
      <c r="P1409" s="36">
        <v>0.875</v>
      </c>
      <c r="Q1409" s="37">
        <v>0.51249999999999996</v>
      </c>
      <c r="R1409" s="38">
        <v>63</v>
      </c>
      <c r="S1409" s="39">
        <v>0</v>
      </c>
      <c r="T1409" s="39">
        <v>63</v>
      </c>
      <c r="U1409" s="39">
        <v>32.287499999999994</v>
      </c>
      <c r="V1409" s="40">
        <v>30.712500000000006</v>
      </c>
      <c r="W1409" s="41">
        <f>IFERROR(Table1[[#This Row],[DC Capex (Inflated)]]/Table1[[#This Row],[Total capital cost Incl subsidies (Inflated)]],0)</f>
        <v>0.51249999999999996</v>
      </c>
      <c r="X1409" s="42">
        <f>IFERROR(Table1[[#This Row],[Rates Loan (Inflated)]]/Table1[[#This Row],[Total capital cost Incl subsidies (Inflated)]],0)</f>
        <v>0.4875000000000001</v>
      </c>
      <c r="Y1409" s="43">
        <f>IFERROR(Table1[[#This Row],[Subsidies (Uninflated)]]/Table1[[#This Row],[Total capital cost Incl subsidies (Inflated)]],0)</f>
        <v>0</v>
      </c>
      <c r="Z1409" s="10"/>
    </row>
    <row r="1410" spans="1:26" ht="23.25" x14ac:dyDescent="0.35">
      <c r="A1410" s="32" t="s">
        <v>260</v>
      </c>
      <c r="B1410" s="56" t="s">
        <v>261</v>
      </c>
      <c r="C1410" s="53" t="s">
        <v>58</v>
      </c>
      <c r="D1410" s="65" t="s">
        <v>53</v>
      </c>
      <c r="E1410" s="65" t="s">
        <v>20</v>
      </c>
      <c r="F1410" s="60" t="s">
        <v>59</v>
      </c>
      <c r="G1410" s="70">
        <v>1</v>
      </c>
      <c r="H1410" s="34">
        <v>2006</v>
      </c>
      <c r="I1410" s="33">
        <v>2005</v>
      </c>
      <c r="J1410" s="65">
        <v>2031</v>
      </c>
      <c r="K1410" s="35">
        <v>30</v>
      </c>
      <c r="L1410" s="32">
        <v>0.75</v>
      </c>
      <c r="M1410" s="32">
        <v>0.1</v>
      </c>
      <c r="N1410" s="32">
        <v>0</v>
      </c>
      <c r="O1410" s="32">
        <v>0.15</v>
      </c>
      <c r="P1410" s="36">
        <v>0.875</v>
      </c>
      <c r="Q1410" s="37">
        <v>0.51249999999999996</v>
      </c>
      <c r="R1410" s="38">
        <v>71.155109999999993</v>
      </c>
      <c r="S1410" s="39">
        <v>0</v>
      </c>
      <c r="T1410" s="39">
        <v>71.155109999999993</v>
      </c>
      <c r="U1410" s="39">
        <v>36.466993875</v>
      </c>
      <c r="V1410" s="40">
        <v>34.688116125000001</v>
      </c>
      <c r="W1410" s="41">
        <f>IFERROR(Table1[[#This Row],[DC Capex (Inflated)]]/Table1[[#This Row],[Total capital cost Incl subsidies (Inflated)]],0)</f>
        <v>0.51250000000000007</v>
      </c>
      <c r="X1410" s="42">
        <f>IFERROR(Table1[[#This Row],[Rates Loan (Inflated)]]/Table1[[#This Row],[Total capital cost Incl subsidies (Inflated)]],0)</f>
        <v>0.48750000000000004</v>
      </c>
      <c r="Y1410" s="43">
        <f>IFERROR(Table1[[#This Row],[Subsidies (Uninflated)]]/Table1[[#This Row],[Total capital cost Incl subsidies (Inflated)]],0)</f>
        <v>0</v>
      </c>
      <c r="Z1410" s="10"/>
    </row>
    <row r="1411" spans="1:26" ht="23.25" x14ac:dyDescent="0.35">
      <c r="A1411" s="32" t="s">
        <v>268</v>
      </c>
      <c r="B1411" s="56" t="s">
        <v>269</v>
      </c>
      <c r="C1411" s="53" t="s">
        <v>58</v>
      </c>
      <c r="D1411" s="65" t="s">
        <v>53</v>
      </c>
      <c r="E1411" s="65" t="s">
        <v>20</v>
      </c>
      <c r="F1411" s="60" t="s">
        <v>59</v>
      </c>
      <c r="G1411" s="70">
        <v>1</v>
      </c>
      <c r="H1411" s="34">
        <v>2006</v>
      </c>
      <c r="I1411" s="33">
        <v>2003</v>
      </c>
      <c r="J1411" s="65">
        <v>2031</v>
      </c>
      <c r="K1411" s="35">
        <v>30</v>
      </c>
      <c r="L1411" s="32">
        <v>0.75</v>
      </c>
      <c r="M1411" s="32">
        <v>0.1</v>
      </c>
      <c r="N1411" s="32">
        <v>0</v>
      </c>
      <c r="O1411" s="32">
        <v>0.15</v>
      </c>
      <c r="P1411" s="36">
        <v>0.875</v>
      </c>
      <c r="Q1411" s="37">
        <v>0.51249999999999996</v>
      </c>
      <c r="R1411" s="38">
        <v>84.085319999999996</v>
      </c>
      <c r="S1411" s="39">
        <v>0</v>
      </c>
      <c r="T1411" s="39">
        <v>84.085319999999996</v>
      </c>
      <c r="U1411" s="39">
        <v>43.093726499999995</v>
      </c>
      <c r="V1411" s="40">
        <v>40.9915935</v>
      </c>
      <c r="W1411" s="41">
        <f>IFERROR(Table1[[#This Row],[DC Capex (Inflated)]]/Table1[[#This Row],[Total capital cost Incl subsidies (Inflated)]],0)</f>
        <v>0.51249999999999996</v>
      </c>
      <c r="X1411" s="42">
        <f>IFERROR(Table1[[#This Row],[Rates Loan (Inflated)]]/Table1[[#This Row],[Total capital cost Incl subsidies (Inflated)]],0)</f>
        <v>0.48750000000000004</v>
      </c>
      <c r="Y1411" s="43">
        <f>IFERROR(Table1[[#This Row],[Subsidies (Uninflated)]]/Table1[[#This Row],[Total capital cost Incl subsidies (Inflated)]],0)</f>
        <v>0</v>
      </c>
      <c r="Z1411" s="10"/>
    </row>
    <row r="1412" spans="1:26" ht="23.25" x14ac:dyDescent="0.35">
      <c r="A1412" s="32" t="s">
        <v>266</v>
      </c>
      <c r="B1412" s="56" t="s">
        <v>267</v>
      </c>
      <c r="C1412" s="53" t="s">
        <v>58</v>
      </c>
      <c r="D1412" s="65" t="s">
        <v>53</v>
      </c>
      <c r="E1412" s="65" t="s">
        <v>20</v>
      </c>
      <c r="F1412" s="60" t="s">
        <v>59</v>
      </c>
      <c r="G1412" s="70">
        <v>1</v>
      </c>
      <c r="H1412" s="34">
        <v>2006</v>
      </c>
      <c r="I1412" s="33">
        <v>2004</v>
      </c>
      <c r="J1412" s="65">
        <v>2031</v>
      </c>
      <c r="K1412" s="35">
        <v>30</v>
      </c>
      <c r="L1412" s="32">
        <v>0.75</v>
      </c>
      <c r="M1412" s="32">
        <v>0.1</v>
      </c>
      <c r="N1412" s="32">
        <v>0</v>
      </c>
      <c r="O1412" s="32">
        <v>0.15</v>
      </c>
      <c r="P1412" s="36">
        <v>0.875</v>
      </c>
      <c r="Q1412" s="37">
        <v>0.51249999999999996</v>
      </c>
      <c r="R1412" s="38">
        <v>9.3149999999999995</v>
      </c>
      <c r="S1412" s="39">
        <v>0</v>
      </c>
      <c r="T1412" s="39">
        <v>9.3149999999999995</v>
      </c>
      <c r="U1412" s="39">
        <v>4.7739374999999997</v>
      </c>
      <c r="V1412" s="40">
        <v>4.5410624999999998</v>
      </c>
      <c r="W1412" s="41">
        <f>IFERROR(Table1[[#This Row],[DC Capex (Inflated)]]/Table1[[#This Row],[Total capital cost Incl subsidies (Inflated)]],0)</f>
        <v>0.51249999999999996</v>
      </c>
      <c r="X1412" s="42">
        <f>IFERROR(Table1[[#This Row],[Rates Loan (Inflated)]]/Table1[[#This Row],[Total capital cost Incl subsidies (Inflated)]],0)</f>
        <v>0.48749999999999999</v>
      </c>
      <c r="Y1412" s="43">
        <f>IFERROR(Table1[[#This Row],[Subsidies (Uninflated)]]/Table1[[#This Row],[Total capital cost Incl subsidies (Inflated)]],0)</f>
        <v>0</v>
      </c>
      <c r="Z1412" s="10"/>
    </row>
    <row r="1413" spans="1:26" ht="23.25" x14ac:dyDescent="0.35">
      <c r="A1413" s="32" t="s">
        <v>264</v>
      </c>
      <c r="B1413" s="56" t="s">
        <v>265</v>
      </c>
      <c r="C1413" s="53" t="s">
        <v>58</v>
      </c>
      <c r="D1413" s="65" t="s">
        <v>53</v>
      </c>
      <c r="E1413" s="65" t="s">
        <v>20</v>
      </c>
      <c r="F1413" s="60" t="s">
        <v>59</v>
      </c>
      <c r="G1413" s="70">
        <v>1</v>
      </c>
      <c r="H1413" s="34">
        <v>2006</v>
      </c>
      <c r="I1413" s="33">
        <v>2004</v>
      </c>
      <c r="J1413" s="65">
        <v>2031</v>
      </c>
      <c r="K1413" s="35">
        <v>30</v>
      </c>
      <c r="L1413" s="32">
        <v>0.75</v>
      </c>
      <c r="M1413" s="32">
        <v>0.1</v>
      </c>
      <c r="N1413" s="32">
        <v>0</v>
      </c>
      <c r="O1413" s="32">
        <v>0.15</v>
      </c>
      <c r="P1413" s="36">
        <v>0.875</v>
      </c>
      <c r="Q1413" s="37">
        <v>0.51249999999999996</v>
      </c>
      <c r="R1413" s="38">
        <v>143.85408000000001</v>
      </c>
      <c r="S1413" s="39">
        <v>0</v>
      </c>
      <c r="T1413" s="39">
        <v>143.85408000000001</v>
      </c>
      <c r="U1413" s="39">
        <v>73.725216000000003</v>
      </c>
      <c r="V1413" s="40">
        <v>70.128864000000007</v>
      </c>
      <c r="W1413" s="41">
        <f>IFERROR(Table1[[#This Row],[DC Capex (Inflated)]]/Table1[[#This Row],[Total capital cost Incl subsidies (Inflated)]],0)</f>
        <v>0.51249999999999996</v>
      </c>
      <c r="X1413" s="42">
        <f>IFERROR(Table1[[#This Row],[Rates Loan (Inflated)]]/Table1[[#This Row],[Total capital cost Incl subsidies (Inflated)]],0)</f>
        <v>0.48749999999999999</v>
      </c>
      <c r="Y1413" s="43">
        <f>IFERROR(Table1[[#This Row],[Subsidies (Uninflated)]]/Table1[[#This Row],[Total capital cost Incl subsidies (Inflated)]],0)</f>
        <v>0</v>
      </c>
      <c r="Z1413" s="10"/>
    </row>
    <row r="1414" spans="1:26" ht="23.25" x14ac:dyDescent="0.35">
      <c r="A1414" s="32" t="s">
        <v>56</v>
      </c>
      <c r="B1414" s="56" t="s">
        <v>57</v>
      </c>
      <c r="C1414" s="53" t="s">
        <v>58</v>
      </c>
      <c r="D1414" s="65" t="s">
        <v>53</v>
      </c>
      <c r="E1414" s="65" t="s">
        <v>20</v>
      </c>
      <c r="F1414" s="60" t="s">
        <v>59</v>
      </c>
      <c r="G1414" s="70">
        <v>1</v>
      </c>
      <c r="H1414" s="34">
        <v>2006</v>
      </c>
      <c r="I1414" s="33">
        <v>2014</v>
      </c>
      <c r="J1414" s="65">
        <v>2031</v>
      </c>
      <c r="K1414" s="35">
        <v>30</v>
      </c>
      <c r="L1414" s="32">
        <v>0</v>
      </c>
      <c r="M1414" s="32">
        <v>0.1</v>
      </c>
      <c r="N1414" s="32">
        <v>0</v>
      </c>
      <c r="O1414" s="32">
        <v>0.9</v>
      </c>
      <c r="P1414" s="36">
        <v>0.875</v>
      </c>
      <c r="Q1414" s="37">
        <v>0.88749999999999996</v>
      </c>
      <c r="R1414" s="38">
        <v>50.012</v>
      </c>
      <c r="S1414" s="39">
        <v>0</v>
      </c>
      <c r="T1414" s="39">
        <v>50.012</v>
      </c>
      <c r="U1414" s="39">
        <v>44.385649999999998</v>
      </c>
      <c r="V1414" s="40">
        <v>5.6263500000000022</v>
      </c>
      <c r="W1414" s="41">
        <f>IFERROR(Table1[[#This Row],[DC Capex (Inflated)]]/Table1[[#This Row],[Total capital cost Incl subsidies (Inflated)]],0)</f>
        <v>0.88749999999999996</v>
      </c>
      <c r="X1414" s="42">
        <f>IFERROR(Table1[[#This Row],[Rates Loan (Inflated)]]/Table1[[#This Row],[Total capital cost Incl subsidies (Inflated)]],0)</f>
        <v>0.11250000000000004</v>
      </c>
      <c r="Y1414" s="43">
        <f>IFERROR(Table1[[#This Row],[Subsidies (Uninflated)]]/Table1[[#This Row],[Total capital cost Incl subsidies (Inflated)]],0)</f>
        <v>0</v>
      </c>
      <c r="Z1414" s="10"/>
    </row>
    <row r="1415" spans="1:26" ht="23.25" x14ac:dyDescent="0.35">
      <c r="A1415" s="32" t="s">
        <v>272</v>
      </c>
      <c r="B1415" s="56" t="s">
        <v>273</v>
      </c>
      <c r="C1415" s="53" t="s">
        <v>58</v>
      </c>
      <c r="D1415" s="65" t="s">
        <v>53</v>
      </c>
      <c r="E1415" s="65" t="s">
        <v>20</v>
      </c>
      <c r="F1415" s="60" t="s">
        <v>59</v>
      </c>
      <c r="G1415" s="70">
        <v>1</v>
      </c>
      <c r="H1415" s="34">
        <v>2006</v>
      </c>
      <c r="I1415" s="33">
        <v>2003</v>
      </c>
      <c r="J1415" s="65">
        <v>2031</v>
      </c>
      <c r="K1415" s="35">
        <v>30</v>
      </c>
      <c r="L1415" s="32">
        <v>0.75</v>
      </c>
      <c r="M1415" s="32">
        <v>0.1</v>
      </c>
      <c r="N1415" s="32">
        <v>0</v>
      </c>
      <c r="O1415" s="32">
        <v>0.15</v>
      </c>
      <c r="P1415" s="36">
        <v>0.875</v>
      </c>
      <c r="Q1415" s="37">
        <v>0.51249999999999996</v>
      </c>
      <c r="R1415" s="38">
        <v>19.70975</v>
      </c>
      <c r="S1415" s="39">
        <v>0</v>
      </c>
      <c r="T1415" s="39">
        <v>19.70975</v>
      </c>
      <c r="U1415" s="39">
        <v>10.101246874999999</v>
      </c>
      <c r="V1415" s="40">
        <v>9.6085031250000004</v>
      </c>
      <c r="W1415" s="41">
        <f>IFERROR(Table1[[#This Row],[DC Capex (Inflated)]]/Table1[[#This Row],[Total capital cost Incl subsidies (Inflated)]],0)</f>
        <v>0.51249999999999996</v>
      </c>
      <c r="X1415" s="42">
        <f>IFERROR(Table1[[#This Row],[Rates Loan (Inflated)]]/Table1[[#This Row],[Total capital cost Incl subsidies (Inflated)]],0)</f>
        <v>0.48750000000000004</v>
      </c>
      <c r="Y1415" s="43">
        <f>IFERROR(Table1[[#This Row],[Subsidies (Uninflated)]]/Table1[[#This Row],[Total capital cost Incl subsidies (Inflated)]],0)</f>
        <v>0</v>
      </c>
      <c r="Z1415" s="10"/>
    </row>
    <row r="1416" spans="1:26" ht="23.25" x14ac:dyDescent="0.35">
      <c r="A1416" s="32" t="s">
        <v>303</v>
      </c>
      <c r="B1416" s="56" t="s">
        <v>304</v>
      </c>
      <c r="C1416" s="53" t="s">
        <v>58</v>
      </c>
      <c r="D1416" s="65" t="s">
        <v>53</v>
      </c>
      <c r="E1416" s="65" t="s">
        <v>20</v>
      </c>
      <c r="F1416" s="60" t="s">
        <v>59</v>
      </c>
      <c r="G1416" s="70">
        <v>1</v>
      </c>
      <c r="H1416" s="34">
        <v>2006</v>
      </c>
      <c r="I1416" s="33">
        <v>2004</v>
      </c>
      <c r="J1416" s="65">
        <v>2031</v>
      </c>
      <c r="K1416" s="35">
        <v>30</v>
      </c>
      <c r="L1416" s="32">
        <v>0.75</v>
      </c>
      <c r="M1416" s="32">
        <v>0.1</v>
      </c>
      <c r="N1416" s="32">
        <v>0</v>
      </c>
      <c r="O1416" s="32">
        <v>0.15</v>
      </c>
      <c r="P1416" s="36">
        <v>0.875</v>
      </c>
      <c r="Q1416" s="37">
        <v>0.51249999999999996</v>
      </c>
      <c r="R1416" s="38">
        <v>137.83393000000001</v>
      </c>
      <c r="S1416" s="39">
        <v>0</v>
      </c>
      <c r="T1416" s="39">
        <v>137.83393000000001</v>
      </c>
      <c r="U1416" s="39">
        <v>70.639889124999996</v>
      </c>
      <c r="V1416" s="40">
        <v>67.194040875000013</v>
      </c>
      <c r="W1416" s="41">
        <f>IFERROR(Table1[[#This Row],[DC Capex (Inflated)]]/Table1[[#This Row],[Total capital cost Incl subsidies (Inflated)]],0)</f>
        <v>0.51249999999999996</v>
      </c>
      <c r="X1416" s="42">
        <f>IFERROR(Table1[[#This Row],[Rates Loan (Inflated)]]/Table1[[#This Row],[Total capital cost Incl subsidies (Inflated)]],0)</f>
        <v>0.48750000000000004</v>
      </c>
      <c r="Y1416" s="43">
        <f>IFERROR(Table1[[#This Row],[Subsidies (Uninflated)]]/Table1[[#This Row],[Total capital cost Incl subsidies (Inflated)]],0)</f>
        <v>0</v>
      </c>
      <c r="Z1416" s="10"/>
    </row>
    <row r="1417" spans="1:26" ht="23.25" x14ac:dyDescent="0.35">
      <c r="A1417" s="32" t="s">
        <v>314</v>
      </c>
      <c r="B1417" s="56" t="s">
        <v>315</v>
      </c>
      <c r="C1417" s="53" t="s">
        <v>58</v>
      </c>
      <c r="D1417" s="65" t="s">
        <v>53</v>
      </c>
      <c r="E1417" s="65" t="s">
        <v>20</v>
      </c>
      <c r="F1417" s="60" t="s">
        <v>59</v>
      </c>
      <c r="G1417" s="70">
        <v>1</v>
      </c>
      <c r="H1417" s="34">
        <v>2006</v>
      </c>
      <c r="I1417" s="33">
        <v>2005</v>
      </c>
      <c r="J1417" s="65">
        <v>2031</v>
      </c>
      <c r="K1417" s="35">
        <v>30</v>
      </c>
      <c r="L1417" s="32">
        <v>0.75</v>
      </c>
      <c r="M1417" s="32">
        <v>0.1</v>
      </c>
      <c r="N1417" s="32">
        <v>0</v>
      </c>
      <c r="O1417" s="32">
        <v>0.15</v>
      </c>
      <c r="P1417" s="36">
        <v>0.875</v>
      </c>
      <c r="Q1417" s="37">
        <v>0.51249999999999996</v>
      </c>
      <c r="R1417" s="38">
        <v>674.76022</v>
      </c>
      <c r="S1417" s="39">
        <v>0</v>
      </c>
      <c r="T1417" s="39">
        <v>674.76022</v>
      </c>
      <c r="U1417" s="39">
        <v>345.81461274999992</v>
      </c>
      <c r="V1417" s="40">
        <v>328.94560725000002</v>
      </c>
      <c r="W1417" s="41">
        <f>IFERROR(Table1[[#This Row],[DC Capex (Inflated)]]/Table1[[#This Row],[Total capital cost Incl subsidies (Inflated)]],0)</f>
        <v>0.51249999999999984</v>
      </c>
      <c r="X1417" s="42">
        <f>IFERROR(Table1[[#This Row],[Rates Loan (Inflated)]]/Table1[[#This Row],[Total capital cost Incl subsidies (Inflated)]],0)</f>
        <v>0.48750000000000004</v>
      </c>
      <c r="Y1417" s="43">
        <f>IFERROR(Table1[[#This Row],[Subsidies (Uninflated)]]/Table1[[#This Row],[Total capital cost Incl subsidies (Inflated)]],0)</f>
        <v>0</v>
      </c>
      <c r="Z1417" s="10"/>
    </row>
    <row r="1418" spans="1:26" ht="23.25" x14ac:dyDescent="0.35">
      <c r="A1418" s="32" t="s">
        <v>320</v>
      </c>
      <c r="B1418" s="56" t="s">
        <v>321</v>
      </c>
      <c r="C1418" s="53" t="s">
        <v>58</v>
      </c>
      <c r="D1418" s="65" t="s">
        <v>53</v>
      </c>
      <c r="E1418" s="65" t="s">
        <v>20</v>
      </c>
      <c r="F1418" s="60" t="s">
        <v>59</v>
      </c>
      <c r="G1418" s="70">
        <v>1</v>
      </c>
      <c r="H1418" s="34">
        <v>2006</v>
      </c>
      <c r="I1418" s="33">
        <v>2007</v>
      </c>
      <c r="J1418" s="65">
        <v>2031</v>
      </c>
      <c r="K1418" s="35">
        <v>30</v>
      </c>
      <c r="L1418" s="32">
        <v>0.75</v>
      </c>
      <c r="M1418" s="32">
        <v>0.1</v>
      </c>
      <c r="N1418" s="32">
        <v>0</v>
      </c>
      <c r="O1418" s="32">
        <v>0.15</v>
      </c>
      <c r="P1418" s="36">
        <v>0.875</v>
      </c>
      <c r="Q1418" s="37">
        <v>0.51249999999999996</v>
      </c>
      <c r="R1418" s="38">
        <v>10.61162</v>
      </c>
      <c r="S1418" s="39">
        <v>0</v>
      </c>
      <c r="T1418" s="39">
        <v>10.61162</v>
      </c>
      <c r="U1418" s="39">
        <v>5.4384552499999996</v>
      </c>
      <c r="V1418" s="40">
        <v>5.1731647500000006</v>
      </c>
      <c r="W1418" s="41">
        <f>IFERROR(Table1[[#This Row],[DC Capex (Inflated)]]/Table1[[#This Row],[Total capital cost Incl subsidies (Inflated)]],0)</f>
        <v>0.51249999999999996</v>
      </c>
      <c r="X1418" s="42">
        <f>IFERROR(Table1[[#This Row],[Rates Loan (Inflated)]]/Table1[[#This Row],[Total capital cost Incl subsidies (Inflated)]],0)</f>
        <v>0.48750000000000004</v>
      </c>
      <c r="Y1418" s="43">
        <f>IFERROR(Table1[[#This Row],[Subsidies (Uninflated)]]/Table1[[#This Row],[Total capital cost Incl subsidies (Inflated)]],0)</f>
        <v>0</v>
      </c>
      <c r="Z1418" s="10"/>
    </row>
    <row r="1419" spans="1:26" ht="46.5" x14ac:dyDescent="0.35">
      <c r="A1419" s="32" t="s">
        <v>1695</v>
      </c>
      <c r="B1419" s="56" t="s">
        <v>1696</v>
      </c>
      <c r="C1419" s="53" t="s">
        <v>1694</v>
      </c>
      <c r="D1419" s="65" t="s">
        <v>53</v>
      </c>
      <c r="E1419" s="65" t="s">
        <v>20</v>
      </c>
      <c r="F1419" s="60" t="s">
        <v>59</v>
      </c>
      <c r="G1419" s="70">
        <v>1</v>
      </c>
      <c r="H1419" s="34">
        <v>2006</v>
      </c>
      <c r="I1419" s="33">
        <v>2023</v>
      </c>
      <c r="J1419" s="65">
        <v>2031</v>
      </c>
      <c r="K1419" s="35">
        <v>25</v>
      </c>
      <c r="L1419" s="32">
        <v>0</v>
      </c>
      <c r="M1419" s="32">
        <v>0.1</v>
      </c>
      <c r="N1419" s="32">
        <v>0</v>
      </c>
      <c r="O1419" s="32">
        <v>0.9</v>
      </c>
      <c r="P1419" s="36">
        <v>0.875</v>
      </c>
      <c r="Q1419" s="37">
        <v>0.88749999999999996</v>
      </c>
      <c r="R1419" s="38">
        <v>33.308039999999998</v>
      </c>
      <c r="S1419" s="39">
        <v>0</v>
      </c>
      <c r="T1419" s="39">
        <v>33.308039999999998</v>
      </c>
      <c r="U1419" s="39">
        <v>29.560885499999998</v>
      </c>
      <c r="V1419" s="40">
        <v>3.7471545000000006</v>
      </c>
      <c r="W1419" s="41">
        <f>IFERROR(Table1[[#This Row],[DC Capex (Inflated)]]/Table1[[#This Row],[Total capital cost Incl subsidies (Inflated)]],0)</f>
        <v>0.88749999999999996</v>
      </c>
      <c r="X1419" s="42">
        <f>IFERROR(Table1[[#This Row],[Rates Loan (Inflated)]]/Table1[[#This Row],[Total capital cost Incl subsidies (Inflated)]],0)</f>
        <v>0.11250000000000003</v>
      </c>
      <c r="Y1419" s="43">
        <f>IFERROR(Table1[[#This Row],[Subsidies (Uninflated)]]/Table1[[#This Row],[Total capital cost Incl subsidies (Inflated)]],0)</f>
        <v>0</v>
      </c>
      <c r="Z1419" s="10"/>
    </row>
    <row r="1420" spans="1:26" ht="46.5" x14ac:dyDescent="0.35">
      <c r="A1420" s="32" t="s">
        <v>1697</v>
      </c>
      <c r="B1420" s="56" t="s">
        <v>1698</v>
      </c>
      <c r="C1420" s="53" t="s">
        <v>1694</v>
      </c>
      <c r="D1420" s="65" t="s">
        <v>53</v>
      </c>
      <c r="E1420" s="65" t="s">
        <v>20</v>
      </c>
      <c r="F1420" s="60" t="s">
        <v>59</v>
      </c>
      <c r="G1420" s="70">
        <v>1</v>
      </c>
      <c r="H1420" s="34">
        <v>2006</v>
      </c>
      <c r="I1420" s="33">
        <v>2021</v>
      </c>
      <c r="J1420" s="65">
        <v>2031</v>
      </c>
      <c r="K1420" s="35">
        <v>25</v>
      </c>
      <c r="L1420" s="32">
        <v>0</v>
      </c>
      <c r="M1420" s="32">
        <v>0.1</v>
      </c>
      <c r="N1420" s="32">
        <v>0</v>
      </c>
      <c r="O1420" s="32">
        <v>0.9</v>
      </c>
      <c r="P1420" s="36">
        <v>0.875</v>
      </c>
      <c r="Q1420" s="37">
        <v>0.88749999999999996</v>
      </c>
      <c r="R1420" s="38">
        <v>813.84806999999989</v>
      </c>
      <c r="S1420" s="39">
        <v>0</v>
      </c>
      <c r="T1420" s="39">
        <v>813.84806999999989</v>
      </c>
      <c r="U1420" s="39">
        <v>722.29016212499982</v>
      </c>
      <c r="V1420" s="40">
        <v>91.557907875000069</v>
      </c>
      <c r="W1420" s="41">
        <f>IFERROR(Table1[[#This Row],[DC Capex (Inflated)]]/Table1[[#This Row],[Total capital cost Incl subsidies (Inflated)]],0)</f>
        <v>0.88749999999999996</v>
      </c>
      <c r="X1420" s="42">
        <f>IFERROR(Table1[[#This Row],[Rates Loan (Inflated)]]/Table1[[#This Row],[Total capital cost Incl subsidies (Inflated)]],0)</f>
        <v>0.1125000000000001</v>
      </c>
      <c r="Y1420" s="43">
        <f>IFERROR(Table1[[#This Row],[Subsidies (Uninflated)]]/Table1[[#This Row],[Total capital cost Incl subsidies (Inflated)]],0)</f>
        <v>0</v>
      </c>
      <c r="Z1420" s="10"/>
    </row>
    <row r="1421" spans="1:26" ht="23.25" x14ac:dyDescent="0.35">
      <c r="A1421" s="32" t="s">
        <v>1879</v>
      </c>
      <c r="B1421" s="56" t="s">
        <v>2450</v>
      </c>
      <c r="C1421" s="53"/>
      <c r="D1421" s="65" t="s">
        <v>53</v>
      </c>
      <c r="E1421" s="65" t="s">
        <v>20</v>
      </c>
      <c r="F1421" s="60" t="s">
        <v>59</v>
      </c>
      <c r="G1421" s="70">
        <v>1</v>
      </c>
      <c r="H1421" s="34">
        <v>2006</v>
      </c>
      <c r="I1421" s="33">
        <v>2020</v>
      </c>
      <c r="J1421" s="65">
        <v>2031</v>
      </c>
      <c r="K1421" s="35">
        <v>25</v>
      </c>
      <c r="L1421" s="32">
        <v>0</v>
      </c>
      <c r="M1421" s="32">
        <v>0.1</v>
      </c>
      <c r="N1421" s="32">
        <v>0</v>
      </c>
      <c r="O1421" s="32">
        <v>0.9</v>
      </c>
      <c r="P1421" s="36">
        <v>0.88</v>
      </c>
      <c r="Q1421" s="37">
        <v>0.89</v>
      </c>
      <c r="R1421" s="38">
        <v>46.600990000000003</v>
      </c>
      <c r="S1421" s="39">
        <v>0</v>
      </c>
      <c r="T1421" s="39">
        <v>46.600990000000003</v>
      </c>
      <c r="U1421" s="39">
        <v>41.474881100000005</v>
      </c>
      <c r="V1421" s="40">
        <v>5.1261088999999993</v>
      </c>
      <c r="W1421" s="41">
        <f>IFERROR(Table1[[#This Row],[DC Capex (Inflated)]]/Table1[[#This Row],[Total capital cost Incl subsidies (Inflated)]],0)</f>
        <v>0.89</v>
      </c>
      <c r="X1421" s="42">
        <f>IFERROR(Table1[[#This Row],[Rates Loan (Inflated)]]/Table1[[#This Row],[Total capital cost Incl subsidies (Inflated)]],0)</f>
        <v>0.10999999999999997</v>
      </c>
      <c r="Y1421" s="43">
        <f>IFERROR(Table1[[#This Row],[Subsidies (Uninflated)]]/Table1[[#This Row],[Total capital cost Incl subsidies (Inflated)]],0)</f>
        <v>0</v>
      </c>
      <c r="Z1421" s="10"/>
    </row>
    <row r="1422" spans="1:26" ht="23.25" x14ac:dyDescent="0.35">
      <c r="A1422" s="32" t="s">
        <v>1876</v>
      </c>
      <c r="B1422" s="56" t="s">
        <v>2451</v>
      </c>
      <c r="C1422" s="53"/>
      <c r="D1422" s="65" t="s">
        <v>53</v>
      </c>
      <c r="E1422" s="65" t="s">
        <v>20</v>
      </c>
      <c r="F1422" s="60" t="s">
        <v>59</v>
      </c>
      <c r="G1422" s="70">
        <v>1</v>
      </c>
      <c r="H1422" s="34">
        <v>2006</v>
      </c>
      <c r="I1422" s="33">
        <v>2019</v>
      </c>
      <c r="J1422" s="65">
        <v>2031</v>
      </c>
      <c r="K1422" s="35">
        <v>25</v>
      </c>
      <c r="L1422" s="32">
        <v>0</v>
      </c>
      <c r="M1422" s="32">
        <v>0.1</v>
      </c>
      <c r="N1422" s="32">
        <v>0</v>
      </c>
      <c r="O1422" s="32">
        <v>0.9</v>
      </c>
      <c r="P1422" s="36">
        <v>0.88</v>
      </c>
      <c r="Q1422" s="37">
        <v>0.89</v>
      </c>
      <c r="R1422" s="38">
        <v>1325.5322799999999</v>
      </c>
      <c r="S1422" s="39">
        <v>0</v>
      </c>
      <c r="T1422" s="39">
        <v>1325.5322799999999</v>
      </c>
      <c r="U1422" s="39">
        <v>1179.7237292</v>
      </c>
      <c r="V1422" s="40">
        <v>145.80855079999998</v>
      </c>
      <c r="W1422" s="41">
        <f>IFERROR(Table1[[#This Row],[DC Capex (Inflated)]]/Table1[[#This Row],[Total capital cost Incl subsidies (Inflated)]],0)</f>
        <v>0.89</v>
      </c>
      <c r="X1422" s="42">
        <f>IFERROR(Table1[[#This Row],[Rates Loan (Inflated)]]/Table1[[#This Row],[Total capital cost Incl subsidies (Inflated)]],0)</f>
        <v>0.10999999999999999</v>
      </c>
      <c r="Y1422" s="43">
        <f>IFERROR(Table1[[#This Row],[Subsidies (Uninflated)]]/Table1[[#This Row],[Total capital cost Incl subsidies (Inflated)]],0)</f>
        <v>0</v>
      </c>
      <c r="Z1422" s="10"/>
    </row>
    <row r="1423" spans="1:26" ht="23.25" x14ac:dyDescent="0.35">
      <c r="A1423" s="32" t="s">
        <v>1874</v>
      </c>
      <c r="B1423" s="56" t="s">
        <v>1772</v>
      </c>
      <c r="C1423" s="53"/>
      <c r="D1423" s="65" t="s">
        <v>53</v>
      </c>
      <c r="E1423" s="65" t="s">
        <v>20</v>
      </c>
      <c r="F1423" s="60" t="s">
        <v>59</v>
      </c>
      <c r="G1423" s="70">
        <v>1</v>
      </c>
      <c r="H1423" s="34">
        <v>2006</v>
      </c>
      <c r="I1423" s="33">
        <v>2019</v>
      </c>
      <c r="J1423" s="65">
        <v>2031</v>
      </c>
      <c r="K1423" s="35">
        <v>25</v>
      </c>
      <c r="L1423" s="32">
        <v>0</v>
      </c>
      <c r="M1423" s="32">
        <v>0.1</v>
      </c>
      <c r="N1423" s="32">
        <v>0</v>
      </c>
      <c r="O1423" s="32">
        <v>0.9</v>
      </c>
      <c r="P1423" s="36">
        <v>0.88</v>
      </c>
      <c r="Q1423" s="37">
        <v>0.89</v>
      </c>
      <c r="R1423" s="38">
        <v>209.26251000000002</v>
      </c>
      <c r="S1423" s="39">
        <v>0</v>
      </c>
      <c r="T1423" s="39">
        <v>209.26251000000002</v>
      </c>
      <c r="U1423" s="39">
        <v>186.24363390000002</v>
      </c>
      <c r="V1423" s="40">
        <v>23.018876099999989</v>
      </c>
      <c r="W1423" s="41">
        <f>IFERROR(Table1[[#This Row],[DC Capex (Inflated)]]/Table1[[#This Row],[Total capital cost Incl subsidies (Inflated)]],0)</f>
        <v>0.89</v>
      </c>
      <c r="X1423" s="42">
        <f>IFERROR(Table1[[#This Row],[Rates Loan (Inflated)]]/Table1[[#This Row],[Total capital cost Incl subsidies (Inflated)]],0)</f>
        <v>0.10999999999999995</v>
      </c>
      <c r="Y1423" s="43">
        <f>IFERROR(Table1[[#This Row],[Subsidies (Uninflated)]]/Table1[[#This Row],[Total capital cost Incl subsidies (Inflated)]],0)</f>
        <v>0</v>
      </c>
      <c r="Z1423" s="10"/>
    </row>
    <row r="1424" spans="1:26" ht="23.25" x14ac:dyDescent="0.35">
      <c r="A1424" s="32" t="s">
        <v>1875</v>
      </c>
      <c r="B1424" s="56" t="s">
        <v>2552</v>
      </c>
      <c r="C1424" s="53"/>
      <c r="D1424" s="65" t="s">
        <v>53</v>
      </c>
      <c r="E1424" s="65" t="s">
        <v>20</v>
      </c>
      <c r="F1424" s="60" t="s">
        <v>59</v>
      </c>
      <c r="G1424" s="70">
        <v>1</v>
      </c>
      <c r="H1424" s="34">
        <v>2006</v>
      </c>
      <c r="I1424" s="33">
        <v>2019</v>
      </c>
      <c r="J1424" s="65">
        <v>2031</v>
      </c>
      <c r="K1424" s="35">
        <v>25</v>
      </c>
      <c r="L1424" s="32">
        <v>0</v>
      </c>
      <c r="M1424" s="32">
        <v>0.1</v>
      </c>
      <c r="N1424" s="32">
        <v>0</v>
      </c>
      <c r="O1424" s="32">
        <v>0.9</v>
      </c>
      <c r="P1424" s="36">
        <v>0.88</v>
      </c>
      <c r="Q1424" s="37">
        <v>0.89</v>
      </c>
      <c r="R1424" s="38">
        <v>276.78561000000002</v>
      </c>
      <c r="S1424" s="39">
        <v>0</v>
      </c>
      <c r="T1424" s="39">
        <v>276.78561000000002</v>
      </c>
      <c r="U1424" s="39">
        <v>246.3391929</v>
      </c>
      <c r="V1424" s="40">
        <v>30.446417100000005</v>
      </c>
      <c r="W1424" s="41">
        <f>IFERROR(Table1[[#This Row],[DC Capex (Inflated)]]/Table1[[#This Row],[Total capital cost Incl subsidies (Inflated)]],0)</f>
        <v>0.8899999999999999</v>
      </c>
      <c r="X1424" s="42">
        <f>IFERROR(Table1[[#This Row],[Rates Loan (Inflated)]]/Table1[[#This Row],[Total capital cost Incl subsidies (Inflated)]],0)</f>
        <v>0.11000000000000001</v>
      </c>
      <c r="Y1424" s="43">
        <f>IFERROR(Table1[[#This Row],[Subsidies (Uninflated)]]/Table1[[#This Row],[Total capital cost Incl subsidies (Inflated)]],0)</f>
        <v>0</v>
      </c>
      <c r="Z1424" s="10"/>
    </row>
    <row r="1425" spans="1:26" ht="23.25" x14ac:dyDescent="0.35">
      <c r="A1425" s="32" t="s">
        <v>1878</v>
      </c>
      <c r="B1425" s="56" t="s">
        <v>2553</v>
      </c>
      <c r="C1425" s="53"/>
      <c r="D1425" s="65" t="s">
        <v>53</v>
      </c>
      <c r="E1425" s="65" t="s">
        <v>20</v>
      </c>
      <c r="F1425" s="60" t="s">
        <v>59</v>
      </c>
      <c r="G1425" s="70">
        <v>1</v>
      </c>
      <c r="H1425" s="34">
        <v>2006</v>
      </c>
      <c r="I1425" s="33">
        <v>2019</v>
      </c>
      <c r="J1425" s="65">
        <v>2031</v>
      </c>
      <c r="K1425" s="35">
        <v>25</v>
      </c>
      <c r="L1425" s="32">
        <v>0</v>
      </c>
      <c r="M1425" s="32">
        <v>0.1</v>
      </c>
      <c r="N1425" s="32">
        <v>0</v>
      </c>
      <c r="O1425" s="32">
        <v>0.9</v>
      </c>
      <c r="P1425" s="36">
        <v>0.88</v>
      </c>
      <c r="Q1425" s="37">
        <v>0.89</v>
      </c>
      <c r="R1425" s="38">
        <v>132.82485</v>
      </c>
      <c r="S1425" s="39">
        <v>0</v>
      </c>
      <c r="T1425" s="39">
        <v>132.82485</v>
      </c>
      <c r="U1425" s="39">
        <v>118.2141165</v>
      </c>
      <c r="V1425" s="40">
        <v>14.610733499999995</v>
      </c>
      <c r="W1425" s="41">
        <f>IFERROR(Table1[[#This Row],[DC Capex (Inflated)]]/Table1[[#This Row],[Total capital cost Incl subsidies (Inflated)]],0)</f>
        <v>0.89</v>
      </c>
      <c r="X1425" s="42">
        <f>IFERROR(Table1[[#This Row],[Rates Loan (Inflated)]]/Table1[[#This Row],[Total capital cost Incl subsidies (Inflated)]],0)</f>
        <v>0.10999999999999996</v>
      </c>
      <c r="Y1425" s="43">
        <f>IFERROR(Table1[[#This Row],[Subsidies (Uninflated)]]/Table1[[#This Row],[Total capital cost Incl subsidies (Inflated)]],0)</f>
        <v>0</v>
      </c>
      <c r="Z1425" s="10"/>
    </row>
    <row r="1426" spans="1:26" ht="23.25" x14ac:dyDescent="0.35">
      <c r="A1426" s="32" t="s">
        <v>1877</v>
      </c>
      <c r="B1426" s="56" t="s">
        <v>2554</v>
      </c>
      <c r="C1426" s="53"/>
      <c r="D1426" s="65" t="s">
        <v>53</v>
      </c>
      <c r="E1426" s="65" t="s">
        <v>20</v>
      </c>
      <c r="F1426" s="60" t="s">
        <v>59</v>
      </c>
      <c r="G1426" s="70">
        <v>1</v>
      </c>
      <c r="H1426" s="34">
        <v>2006</v>
      </c>
      <c r="I1426" s="33">
        <v>2019</v>
      </c>
      <c r="J1426" s="65">
        <v>2031</v>
      </c>
      <c r="K1426" s="35">
        <v>25</v>
      </c>
      <c r="L1426" s="32">
        <v>0</v>
      </c>
      <c r="M1426" s="32">
        <v>0.1</v>
      </c>
      <c r="N1426" s="32">
        <v>0</v>
      </c>
      <c r="O1426" s="32">
        <v>0.9</v>
      </c>
      <c r="P1426" s="36">
        <v>0.88</v>
      </c>
      <c r="Q1426" s="37">
        <v>0.89</v>
      </c>
      <c r="R1426" s="38">
        <v>548.79478000000006</v>
      </c>
      <c r="S1426" s="39">
        <v>0</v>
      </c>
      <c r="T1426" s="39">
        <v>548.79478000000006</v>
      </c>
      <c r="U1426" s="39">
        <v>488.42735420000002</v>
      </c>
      <c r="V1426" s="40">
        <v>60.367425800000021</v>
      </c>
      <c r="W1426" s="41">
        <f>IFERROR(Table1[[#This Row],[DC Capex (Inflated)]]/Table1[[#This Row],[Total capital cost Incl subsidies (Inflated)]],0)</f>
        <v>0.8899999999999999</v>
      </c>
      <c r="X1426" s="42">
        <f>IFERROR(Table1[[#This Row],[Rates Loan (Inflated)]]/Table1[[#This Row],[Total capital cost Incl subsidies (Inflated)]],0)</f>
        <v>0.11000000000000003</v>
      </c>
      <c r="Y1426" s="43">
        <f>IFERROR(Table1[[#This Row],[Subsidies (Uninflated)]]/Table1[[#This Row],[Total capital cost Incl subsidies (Inflated)]],0)</f>
        <v>0</v>
      </c>
      <c r="Z1426" s="10"/>
    </row>
    <row r="1427" spans="1:26" ht="23.25" x14ac:dyDescent="0.35">
      <c r="A1427" s="32" t="s">
        <v>1221</v>
      </c>
      <c r="B1427" s="56" t="s">
        <v>1222</v>
      </c>
      <c r="C1427" s="53" t="s">
        <v>58</v>
      </c>
      <c r="D1427" s="65" t="s">
        <v>53</v>
      </c>
      <c r="E1427" s="65" t="s">
        <v>20</v>
      </c>
      <c r="F1427" s="60" t="s">
        <v>414</v>
      </c>
      <c r="G1427" s="70">
        <v>1</v>
      </c>
      <c r="H1427" s="34">
        <v>2006</v>
      </c>
      <c r="I1427" s="33">
        <v>2015</v>
      </c>
      <c r="J1427" s="65">
        <v>2031</v>
      </c>
      <c r="K1427" s="35">
        <v>30</v>
      </c>
      <c r="L1427" s="32">
        <v>0</v>
      </c>
      <c r="M1427" s="32">
        <v>0.1</v>
      </c>
      <c r="N1427" s="32">
        <v>0</v>
      </c>
      <c r="O1427" s="32">
        <v>0.9</v>
      </c>
      <c r="P1427" s="36">
        <v>0.875</v>
      </c>
      <c r="Q1427" s="37">
        <v>0.88749999999999996</v>
      </c>
      <c r="R1427" s="38">
        <v>30.129000000000001</v>
      </c>
      <c r="S1427" s="39">
        <v>0</v>
      </c>
      <c r="T1427" s="39">
        <v>30.129000000000001</v>
      </c>
      <c r="U1427" s="39">
        <v>26.739487500000003</v>
      </c>
      <c r="V1427" s="40">
        <v>3.3895124999999999</v>
      </c>
      <c r="W1427" s="41">
        <f>IFERROR(Table1[[#This Row],[DC Capex (Inflated)]]/Table1[[#This Row],[Total capital cost Incl subsidies (Inflated)]],0)</f>
        <v>0.88750000000000007</v>
      </c>
      <c r="X1427" s="42">
        <f>IFERROR(Table1[[#This Row],[Rates Loan (Inflated)]]/Table1[[#This Row],[Total capital cost Incl subsidies (Inflated)]],0)</f>
        <v>0.11249999999999999</v>
      </c>
      <c r="Y1427" s="43">
        <f>IFERROR(Table1[[#This Row],[Subsidies (Uninflated)]]/Table1[[#This Row],[Total capital cost Incl subsidies (Inflated)]],0)</f>
        <v>0</v>
      </c>
      <c r="Z1427" s="10"/>
    </row>
    <row r="1428" spans="1:26" ht="23.25" x14ac:dyDescent="0.35">
      <c r="A1428" s="32" t="s">
        <v>1692</v>
      </c>
      <c r="B1428" s="56" t="s">
        <v>1693</v>
      </c>
      <c r="C1428" s="53" t="s">
        <v>1694</v>
      </c>
      <c r="D1428" s="65" t="s">
        <v>53</v>
      </c>
      <c r="E1428" s="65" t="s">
        <v>20</v>
      </c>
      <c r="F1428" s="60" t="s">
        <v>414</v>
      </c>
      <c r="G1428" s="70">
        <v>1</v>
      </c>
      <c r="H1428" s="34">
        <v>2006</v>
      </c>
      <c r="I1428" s="33">
        <v>2021</v>
      </c>
      <c r="J1428" s="65">
        <v>2031</v>
      </c>
      <c r="K1428" s="35">
        <v>30</v>
      </c>
      <c r="L1428" s="32">
        <v>0</v>
      </c>
      <c r="M1428" s="32">
        <v>0.1</v>
      </c>
      <c r="N1428" s="32">
        <v>0</v>
      </c>
      <c r="O1428" s="32">
        <v>0.9</v>
      </c>
      <c r="P1428" s="36">
        <v>0.875</v>
      </c>
      <c r="Q1428" s="37">
        <v>0.88749999999999996</v>
      </c>
      <c r="R1428" s="38">
        <v>3779.4258999999997</v>
      </c>
      <c r="S1428" s="39">
        <v>0</v>
      </c>
      <c r="T1428" s="39">
        <v>3779.4258999999997</v>
      </c>
      <c r="U1428" s="39">
        <v>3354.2404862499998</v>
      </c>
      <c r="V1428" s="40">
        <v>425.18541375000029</v>
      </c>
      <c r="W1428" s="41">
        <f>IFERROR(Table1[[#This Row],[DC Capex (Inflated)]]/Table1[[#This Row],[Total capital cost Incl subsidies (Inflated)]],0)</f>
        <v>0.88749999999999996</v>
      </c>
      <c r="X1428" s="42">
        <f>IFERROR(Table1[[#This Row],[Rates Loan (Inflated)]]/Table1[[#This Row],[Total capital cost Incl subsidies (Inflated)]],0)</f>
        <v>0.11250000000000009</v>
      </c>
      <c r="Y1428" s="43">
        <f>IFERROR(Table1[[#This Row],[Subsidies (Uninflated)]]/Table1[[#This Row],[Total capital cost Incl subsidies (Inflated)]],0)</f>
        <v>0</v>
      </c>
      <c r="Z1428" s="10"/>
    </row>
    <row r="1429" spans="1:26" ht="46.5" x14ac:dyDescent="0.35">
      <c r="A1429" s="32" t="s">
        <v>2322</v>
      </c>
      <c r="B1429" s="56" t="s">
        <v>2323</v>
      </c>
      <c r="C1429" s="53" t="s">
        <v>1694</v>
      </c>
      <c r="D1429" s="65" t="s">
        <v>53</v>
      </c>
      <c r="E1429" s="65" t="s">
        <v>20</v>
      </c>
      <c r="F1429" s="60" t="s">
        <v>1257</v>
      </c>
      <c r="G1429" s="70">
        <v>1</v>
      </c>
      <c r="H1429" s="34">
        <v>2006</v>
      </c>
      <c r="I1429" s="33">
        <v>2027</v>
      </c>
      <c r="J1429" s="65">
        <v>2034</v>
      </c>
      <c r="K1429" s="35">
        <v>30</v>
      </c>
      <c r="L1429" s="32">
        <v>0</v>
      </c>
      <c r="M1429" s="32">
        <v>0.1</v>
      </c>
      <c r="N1429" s="32">
        <v>0</v>
      </c>
      <c r="O1429" s="32">
        <v>0.9</v>
      </c>
      <c r="P1429" s="36">
        <v>0.875</v>
      </c>
      <c r="Q1429" s="37">
        <v>0.88749999999999996</v>
      </c>
      <c r="R1429" s="38">
        <v>265.23806400000001</v>
      </c>
      <c r="S1429" s="39">
        <v>0</v>
      </c>
      <c r="T1429" s="39">
        <v>265.23806400000001</v>
      </c>
      <c r="U1429" s="39">
        <v>235.39878179999999</v>
      </c>
      <c r="V1429" s="40">
        <v>29.839282200000014</v>
      </c>
      <c r="W1429" s="41">
        <f>IFERROR(Table1[[#This Row],[DC Capex (Inflated)]]/Table1[[#This Row],[Total capital cost Incl subsidies (Inflated)]],0)</f>
        <v>0.88749999999999996</v>
      </c>
      <c r="X1429" s="42">
        <f>IFERROR(Table1[[#This Row],[Rates Loan (Inflated)]]/Table1[[#This Row],[Total capital cost Incl subsidies (Inflated)]],0)</f>
        <v>0.11250000000000004</v>
      </c>
      <c r="Y1429" s="43">
        <f>IFERROR(Table1[[#This Row],[Subsidies (Uninflated)]]/Table1[[#This Row],[Total capital cost Incl subsidies (Inflated)]],0)</f>
        <v>0</v>
      </c>
      <c r="Z1429" s="10"/>
    </row>
    <row r="1430" spans="1:26" ht="23.25" x14ac:dyDescent="0.35">
      <c r="A1430" s="32" t="s">
        <v>305</v>
      </c>
      <c r="B1430" s="56" t="s">
        <v>306</v>
      </c>
      <c r="C1430" s="53" t="s">
        <v>58</v>
      </c>
      <c r="D1430" s="65" t="s">
        <v>53</v>
      </c>
      <c r="E1430" s="65" t="s">
        <v>20</v>
      </c>
      <c r="F1430" s="60" t="s">
        <v>307</v>
      </c>
      <c r="G1430" s="70">
        <v>1</v>
      </c>
      <c r="H1430" s="34">
        <v>2006</v>
      </c>
      <c r="I1430" s="33">
        <v>2007</v>
      </c>
      <c r="J1430" s="65">
        <v>2031</v>
      </c>
      <c r="K1430" s="35">
        <v>55</v>
      </c>
      <c r="L1430" s="32">
        <v>0</v>
      </c>
      <c r="M1430" s="32">
        <v>0.1</v>
      </c>
      <c r="N1430" s="32">
        <v>0</v>
      </c>
      <c r="O1430" s="32">
        <v>0.9</v>
      </c>
      <c r="P1430" s="36">
        <v>0.875</v>
      </c>
      <c r="Q1430" s="37">
        <v>0.88749999999999996</v>
      </c>
      <c r="R1430" s="38">
        <v>986.97519999999997</v>
      </c>
      <c r="S1430" s="39">
        <v>0</v>
      </c>
      <c r="T1430" s="39">
        <v>986.97519999999997</v>
      </c>
      <c r="U1430" s="39">
        <v>875.94048999999995</v>
      </c>
      <c r="V1430" s="40">
        <v>111.03471000000008</v>
      </c>
      <c r="W1430" s="41">
        <f>IFERROR(Table1[[#This Row],[DC Capex (Inflated)]]/Table1[[#This Row],[Total capital cost Incl subsidies (Inflated)]],0)</f>
        <v>0.88749999999999996</v>
      </c>
      <c r="X1430" s="42">
        <f>IFERROR(Table1[[#This Row],[Rates Loan (Inflated)]]/Table1[[#This Row],[Total capital cost Incl subsidies (Inflated)]],0)</f>
        <v>0.11250000000000009</v>
      </c>
      <c r="Y1430" s="43">
        <f>IFERROR(Table1[[#This Row],[Subsidies (Uninflated)]]/Table1[[#This Row],[Total capital cost Incl subsidies (Inflated)]],0)</f>
        <v>0</v>
      </c>
      <c r="Z1430" s="10"/>
    </row>
    <row r="1431" spans="1:26" ht="21.75" thickBot="1" x14ac:dyDescent="0.3">
      <c r="A1431" s="24"/>
      <c r="B1431" s="57" t="s">
        <v>1263</v>
      </c>
      <c r="C1431" s="25"/>
      <c r="D1431" s="66" t="s">
        <v>1262</v>
      </c>
      <c r="E1431" s="66"/>
      <c r="F1431" s="61"/>
      <c r="G1431" s="71"/>
      <c r="H1431" s="27"/>
      <c r="I1431" s="26"/>
      <c r="J1431" s="74"/>
      <c r="K1431" s="28"/>
      <c r="L1431" s="29"/>
      <c r="M1431" s="30"/>
      <c r="N1431" s="30"/>
      <c r="O1431" s="30"/>
      <c r="P1431" s="30"/>
      <c r="Q1431" s="31"/>
      <c r="R1431" s="44">
        <f>SUBTOTAL(109,Table1[Total capital cost Incl subsidies (Inflated)])</f>
        <v>3647278.5616529379</v>
      </c>
      <c r="S1431" s="45">
        <f>SUBTOTAL(109,Table1[Subsidies (Uninflated)])</f>
        <v>460475.81597249105</v>
      </c>
      <c r="T1431" s="45">
        <f>SUBTOTAL(109,Table1[Total Cost Net Subsidies (Inflated)])</f>
        <v>3186802.7456804449</v>
      </c>
      <c r="U1431" s="45">
        <f>SUBTOTAL(109,Table1[DC Capex (Inflated)])</f>
        <v>1944544.4516674918</v>
      </c>
      <c r="V1431" s="46">
        <f>SUBTOTAL(109,Table1[Rates Loan (Inflated)])</f>
        <v>1242258.2940129528</v>
      </c>
      <c r="W1431" s="47">
        <f>Table1[[#Totals],[DC Capex (Inflated)]]/Table1[[#Totals],[Total capital cost Incl subsidies (Inflated)]]</f>
        <v>0.53314942053294356</v>
      </c>
      <c r="X1431" s="48">
        <f>Table1[[#Totals],[Rates Loan (Inflated)]]/Table1[[#Totals],[Total capital cost Incl subsidies (Inflated)]]</f>
        <v>0.34059868831350365</v>
      </c>
      <c r="Y1431" s="49">
        <f>IFERROR(Table1[[#Totals],[Subsidies (Uninflated)]]/Table1[[#Totals],[Total capital cost Incl subsidies (Inflated)]],0)</f>
        <v>0.12625189115355218</v>
      </c>
    </row>
  </sheetData>
  <mergeCells count="3">
    <mergeCell ref="L2:O2"/>
    <mergeCell ref="R2:V2"/>
    <mergeCell ref="W2:Y2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  <headerFooter>
    <oddHeader xml:space="preserve">&amp;L&amp;26Hamilton City Council  Development Contributions Policy 2024/25&amp;C&amp;28S201 LGA 02 Schedule of Assets &amp;R&amp;18
</oddHeader>
    <oddFooter>&amp;C&amp;22&amp;P</oddFooter>
    <firstHeader>&amp;R&amp;22Schedule of Assets - Hamilton City Council Proposed Development Contributions Policy 2018/19</first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7A7E2514DD4633478704AACB408D125D" ma:contentTypeVersion="83" ma:contentTypeDescription="Create a new document." ma:contentTypeScope="" ma:versionID="374b1f514e012b178a1b022b856f4028">
  <xsd:schema xmlns:xsd="http://www.w3.org/2001/XMLSchema" xmlns:xs="http://www.w3.org/2001/XMLSchema" xmlns:p="http://schemas.microsoft.com/office/2006/metadata/properties" xmlns:ns2="533ee4ac-7e8c-4471-9047-46ca856fa7c8" xmlns:ns3="4f9c820c-e7e2-444d-97ee-45f2b3485c1d" xmlns:ns4="15ffb055-6eb4-45a1-bc20-bf2ac0d420da" xmlns:ns5="725c79e5-42ce-4aa0-ac78-b6418001f0d2" xmlns:ns6="c91a514c-9034-4fa3-897a-8352025b26ed" xmlns:ns7="8e734c90-dc10-48dd-a748-407d16d18433" xmlns:ns8="291e52a0-10d3-4926-b75c-569761a2aef1" xmlns:ns9="53eb9b61-3304-4a5c-ad32-0b1195ef66bc" targetNamespace="http://schemas.microsoft.com/office/2006/metadata/properties" ma:root="true" ma:fieldsID="49c0f634e1426b4e8f60534f0df24941" ns2:_="" ns3:_="" ns4:_="" ns5:_="" ns6:_="" ns7:_="" ns8:_="" ns9:_="">
    <xsd:import namespace="533ee4ac-7e8c-4471-9047-46ca856fa7c8"/>
    <xsd:import namespace="4f9c820c-e7e2-444d-97ee-45f2b3485c1d"/>
    <xsd:import namespace="15ffb055-6eb4-45a1-bc20-bf2ac0d420da"/>
    <xsd:import namespace="725c79e5-42ce-4aa0-ac78-b6418001f0d2"/>
    <xsd:import namespace="c91a514c-9034-4fa3-897a-8352025b26ed"/>
    <xsd:import namespace="8e734c90-dc10-48dd-a748-407d16d18433"/>
    <xsd:import namespace="291e52a0-10d3-4926-b75c-569761a2aef1"/>
    <xsd:import namespace="53eb9b61-3304-4a5c-ad32-0b1195ef66b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Type" minOccurs="0"/>
                <xsd:element ref="ns4:KeyWords" minOccurs="0"/>
                <xsd:element ref="ns3:Narrative" minOccurs="0"/>
                <xsd:element ref="ns4:SecurityClassification" minOccurs="0"/>
                <xsd:element ref="ns3:Subactivity" minOccurs="0"/>
                <xsd:element ref="ns3:Case" minOccurs="0"/>
                <xsd:element ref="ns3:RelatedPeople" minOccurs="0"/>
                <xsd:element ref="ns3:CategoryName" minOccurs="0"/>
                <xsd:element ref="ns3:CategoryValue" minOccurs="0"/>
                <xsd:element ref="ns3:BusinessValue" minOccurs="0"/>
                <xsd:element ref="ns3:FunctionGroup" minOccurs="0"/>
                <xsd:element ref="ns3:Function" minOccurs="0"/>
                <xsd:element ref="ns3:PRAType" minOccurs="0"/>
                <xsd:element ref="ns3:PRADate1" minOccurs="0"/>
                <xsd:element ref="ns3:PRADate2" minOccurs="0"/>
                <xsd:element ref="ns3:PRADate3" minOccurs="0"/>
                <xsd:element ref="ns3:PRADateDisposal" minOccurs="0"/>
                <xsd:element ref="ns3:PRADateTrigger" minOccurs="0"/>
                <xsd:element ref="ns3:PRAText1" minOccurs="0"/>
                <xsd:element ref="ns3:PRAText2" minOccurs="0"/>
                <xsd:element ref="ns3:PRAText3" minOccurs="0"/>
                <xsd:element ref="ns3:PRAText4" minOccurs="0"/>
                <xsd:element ref="ns3:PRAText5" minOccurs="0"/>
                <xsd:element ref="ns3:AggregationStatus" minOccurs="0"/>
                <xsd:element ref="ns3:Project" minOccurs="0"/>
                <xsd:element ref="ns3:Activity" minOccurs="0"/>
                <xsd:element ref="ns5:AggregationNarrative" minOccurs="0"/>
                <xsd:element ref="ns6:Team" minOccurs="0"/>
                <xsd:element ref="ns6:Level2" minOccurs="0"/>
                <xsd:element ref="ns6:Level3" minOccurs="0"/>
                <xsd:element ref="ns6:Year" minOccurs="0"/>
                <xsd:element ref="ns7:SetLabel" minOccurs="0"/>
                <xsd:element ref="ns7:wic_System_GPS_Altitude" minOccurs="0"/>
                <xsd:element ref="ns7:wic_System_GPS_Latitude" minOccurs="0"/>
                <xsd:element ref="ns7:wic_System_GPS_Longitude" minOccurs="0"/>
                <xsd:element ref="ns7:zLegacy" minOccurs="0"/>
                <xsd:element ref="ns7:zLegacyJSON" minOccurs="0"/>
                <xsd:element ref="ns7:zMigrationID" minOccurs="0"/>
                <xsd:element ref="ns7:RecordID" minOccurs="0"/>
                <xsd:element ref="ns8:Level1" minOccurs="0"/>
                <xsd:element ref="ns9:MediaServiceMetadata" minOccurs="0"/>
                <xsd:element ref="ns9:MediaServiceFastMetadata" minOccurs="0"/>
                <xsd:element ref="ns9:MediaServiceSearchProperties" minOccurs="0"/>
                <xsd:element ref="ns9:MediaServiceObjectDetectorVersions" minOccurs="0"/>
                <xsd:element ref="ns9:AuthorityUNIDs" minOccurs="0"/>
                <xsd:element ref="ns9:MediaServiceDateTaken" minOccurs="0"/>
                <xsd:element ref="ns9:MediaServiceGenerationTime" minOccurs="0"/>
                <xsd:element ref="ns9:MediaServiceEventHashCode" minOccurs="0"/>
                <xsd:element ref="ns9:MediaLengthInSeconds" minOccurs="0"/>
                <xsd:element ref="ns9:lcf76f155ced4ddcb4097134ff3c332f" minOccurs="0"/>
                <xsd:element ref="ns2:TaxCatchAll" minOccurs="0"/>
                <xsd:element ref="ns9:MediaServiceOCR" minOccurs="0"/>
                <xsd:element ref="ns9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ee4ac-7e8c-4471-9047-46ca856fa7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62" nillable="true" ma:displayName="Taxonomy Catch All Column" ma:hidden="true" ma:list="{5bd77417-a190-4fcf-8d01-2732a026fb04}" ma:internalName="TaxCatchAll" ma:showField="CatchAllData" ma:web="533ee4ac-7e8c-4471-9047-46ca856fa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6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c820c-e7e2-444d-97ee-45f2b3485c1d" elementFormDefault="qualified">
    <xsd:import namespace="http://schemas.microsoft.com/office/2006/documentManagement/types"/>
    <xsd:import namespace="http://schemas.microsoft.com/office/infopath/2007/PartnerControls"/>
    <xsd:element name="DocumentType" ma:index="11" nillable="true" ma:displayName="Document Type" ma:format="Dropdown" ma:hidden="true" ma:internalName="DocumentType" ma:readOnly="false">
      <xsd:simpleType>
        <xsd:restriction base="dms:Choice">
          <xsd:enumeration value="APPLICATION, certificate, consent related"/>
          <xsd:enumeration value="CONTRACT, Variation, Agreement"/>
          <xsd:enumeration value="CORRESPONDENCE"/>
          <xsd:enumeration value="DRAWING, Plan, Map"/>
          <xsd:enumeration value="EMPLOYMENT related"/>
          <xsd:enumeration value="FINANCIAL related"/>
          <xsd:enumeration value="KNOWLEDGE article"/>
          <xsd:enumeration value="MEETING related"/>
          <xsd:enumeration value="MEMO, Filenote, Email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REPORT, or planning related"/>
          <xsd:enumeration value="RULES, Policy, Bylaw, procedure"/>
          <xsd:enumeration value="SERVICE REQUEST related"/>
          <xsd:enumeration value="SPECIFICATION or standard"/>
          <xsd:enumeration value="SUPPLIER PRODUCT Info"/>
          <xsd:enumeration value="TEMPLATE, Checklist or Form"/>
        </xsd:restriction>
      </xsd:simpleType>
    </xsd:element>
    <xsd:element name="Narrative" ma:index="13" nillable="true" ma:displayName="Narrative" ma:hidden="true" ma:internalName="Narrative" ma:readOnly="false">
      <xsd:simpleType>
        <xsd:restriction base="dms:Note"/>
      </xsd:simpleType>
    </xsd:element>
    <xsd:element name="Subactivity" ma:index="15" nillable="true" ma:displayName="Subactivity" ma:default="NA" ma:hidden="true" ma:internalName="Subactivity" ma:readOnly="false">
      <xsd:simpleType>
        <xsd:restriction base="dms:Text">
          <xsd:maxLength value="255"/>
        </xsd:restriction>
      </xsd:simpleType>
    </xsd:element>
    <xsd:element name="Case" ma:index="16" nillable="true" ma:displayName="Policy" ma:default="NA" ma:hidden="true" ma:internalName="Case">
      <xsd:simpleType>
        <xsd:restriction base="dms:Text">
          <xsd:maxLength value="255"/>
        </xsd:restriction>
      </xsd:simpleType>
    </xsd:element>
    <xsd:element name="RelatedPeople" ma:index="17" nillable="true" ma:displayName="Related People" ma:hidden="true" ma:list="UserInfo" ma:SharePointGroup="0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tegoryName" ma:index="18" nillable="true" ma:displayName="Category 1" ma:default="NA" ma:hidden="true" ma:internalName="CategoryName" ma:readOnly="false">
      <xsd:simpleType>
        <xsd:restriction base="dms:Text">
          <xsd:maxLength value="255"/>
        </xsd:restriction>
      </xsd:simpleType>
    </xsd:element>
    <xsd:element name="CategoryValue" ma:index="19" nillable="true" ma:displayName="Category 2" ma:default="NA" ma:hidden="true" ma:internalName="CategoryValue" ma:readOnly="false">
      <xsd:simpleType>
        <xsd:restriction base="dms:Text">
          <xsd:maxLength value="255"/>
        </xsd:restriction>
      </xsd:simpleType>
    </xsd:element>
    <xsd:element name="BusinessValue" ma:index="20" nillable="true" ma:displayName="Business Value" ma:hidden="true" ma:internalName="BusinessValue" ma:readOnly="false">
      <xsd:simpleType>
        <xsd:restriction base="dms:Text">
          <xsd:maxLength value="255"/>
        </xsd:restriction>
      </xsd:simpleType>
    </xsd:element>
    <xsd:element name="FunctionGroup" ma:index="21" nillable="true" ma:displayName="Function Group" ma:default="City and Strategic Planning and Policy" ma:hidden="true" ma:internalName="FunctionGroup" ma:readOnly="false">
      <xsd:simpleType>
        <xsd:restriction base="dms:Text">
          <xsd:maxLength value="255"/>
        </xsd:restriction>
      </xsd:simpleType>
    </xsd:element>
    <xsd:element name="Function" ma:index="22" nillable="true" ma:displayName="Function" ma:default="Council Policy" ma:hidden="true" ma:internalName="Function" ma:readOnly="false">
      <xsd:simpleType>
        <xsd:restriction base="dms:Text">
          <xsd:maxLength value="255"/>
        </xsd:restriction>
      </xsd:simpleType>
    </xsd:element>
    <xsd:element name="PRAType" ma:index="23" nillable="true" ma:displayName="PRA Type" ma:default="Doc" ma:hidden="true" ma:indexed="true" ma:internalName="PRAType">
      <xsd:simpleType>
        <xsd:restriction base="dms:Text">
          <xsd:maxLength value="255"/>
        </xsd:restriction>
      </xsd:simpleType>
    </xsd:element>
    <xsd:element name="PRADate1" ma:index="24" nillable="true" ma:displayName="PRA Date 1" ma:format="DateOnly" ma:hidden="true" ma:internalName="PRADate1" ma:readOnly="false">
      <xsd:simpleType>
        <xsd:restriction base="dms:DateTime"/>
      </xsd:simpleType>
    </xsd:element>
    <xsd:element name="PRADate2" ma:index="25" nillable="true" ma:displayName="PRA Date 2" ma:format="DateOnly" ma:hidden="true" ma:internalName="PRADate2" ma:readOnly="false">
      <xsd:simpleType>
        <xsd:restriction base="dms:DateTime"/>
      </xsd:simpleType>
    </xsd:element>
    <xsd:element name="PRADate3" ma:index="26" nillable="true" ma:displayName="PRA Date 3" ma:format="DateOnly" ma:hidden="true" ma:internalName="PRADate3" ma:readOnly="false">
      <xsd:simpleType>
        <xsd:restriction base="dms:DateTime"/>
      </xsd:simpleType>
    </xsd:element>
    <xsd:element name="PRADateDisposal" ma:index="27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28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29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30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3" ma:index="31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  <xsd:element name="PRAText4" ma:index="32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3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AggregationStatus" ma:index="34" nillable="true" ma:displayName="Aggregation Status" ma:default="Normal" ma:format="Dropdown" ma:hidden="true" ma:internalName="AggregationStatus" ma:readOnly="false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  <xsd:enumeration value="Archive"/>
            </xsd:restriction>
          </xsd:simpleType>
        </xsd:union>
      </xsd:simpleType>
    </xsd:element>
    <xsd:element name="Project" ma:index="35" nillable="true" ma:displayName="Project" ma:default="NA" ma:hidden="true" ma:internalName="Project" ma:readOnly="false">
      <xsd:simpleType>
        <xsd:restriction base="dms:Text">
          <xsd:maxLength value="255"/>
        </xsd:restriction>
      </xsd:simpleType>
    </xsd:element>
    <xsd:element name="Activity" ma:index="36" nillable="true" ma:displayName="Activity" ma:default="NA" ma:hidden="true" ma:internalName="Activity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fb055-6eb4-45a1-bc20-bf2ac0d420da" elementFormDefault="qualified">
    <xsd:import namespace="http://schemas.microsoft.com/office/2006/documentManagement/types"/>
    <xsd:import namespace="http://schemas.microsoft.com/office/infopath/2007/PartnerControls"/>
    <xsd:element name="KeyWords" ma:index="12" nillable="true" ma:displayName="Key Words" ma:hidden="true" ma:internalName="KeyWords" ma:readOnly="false">
      <xsd:simpleType>
        <xsd:restriction base="dms:Note"/>
      </xsd:simpleType>
    </xsd:element>
    <xsd:element name="SecurityClassification" ma:index="14" nillable="true" ma:displayName="Security Classification" ma:default="HCC Only" ma:format="Dropdown" ma:internalName="SecurityClassification" ma:readOnly="false">
      <xsd:simpleType>
        <xsd:restriction base="dms:Choice">
          <xsd:enumeration value="HCC Only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c79e5-42ce-4aa0-ac78-b6418001f0d2" elementFormDefault="qualified">
    <xsd:import namespace="http://schemas.microsoft.com/office/2006/documentManagement/types"/>
    <xsd:import namespace="http://schemas.microsoft.com/office/infopath/2007/PartnerControls"/>
    <xsd:element name="AggregationNarrative" ma:index="37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a514c-9034-4fa3-897a-8352025b26ed" elementFormDefault="qualified">
    <xsd:import namespace="http://schemas.microsoft.com/office/2006/documentManagement/types"/>
    <xsd:import namespace="http://schemas.microsoft.com/office/infopath/2007/PartnerControls"/>
    <xsd:element name="Team" ma:index="38" nillable="true" ma:displayName="Team" ma:default="Tahi - Council Policy" ma:hidden="true" ma:internalName="Team" ma:readOnly="false">
      <xsd:simpleType>
        <xsd:restriction base="dms:Text">
          <xsd:maxLength value="255"/>
        </xsd:restriction>
      </xsd:simpleType>
    </xsd:element>
    <xsd:element name="Level2" ma:index="39" nillable="true" ma:displayName="Level2" ma:default="NA" ma:hidden="true" ma:internalName="Level2" ma:readOnly="false">
      <xsd:simpleType>
        <xsd:restriction base="dms:Text">
          <xsd:maxLength value="255"/>
        </xsd:restriction>
      </xsd:simpleType>
    </xsd:element>
    <xsd:element name="Level3" ma:index="40" nillable="true" ma:displayName="Level3" ma:hidden="true" ma:internalName="Level3" ma:readOnly="false">
      <xsd:simpleType>
        <xsd:restriction base="dms:Text">
          <xsd:maxLength value="255"/>
        </xsd:restriction>
      </xsd:simpleType>
    </xsd:element>
    <xsd:element name="Year" ma:index="41" nillable="true" ma:displayName="Year" ma:default="NA" ma:hidden="true" ma:internalName="Yea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34c90-dc10-48dd-a748-407d16d18433" elementFormDefault="qualified">
    <xsd:import namespace="http://schemas.microsoft.com/office/2006/documentManagement/types"/>
    <xsd:import namespace="http://schemas.microsoft.com/office/infopath/2007/PartnerControls"/>
    <xsd:element name="SetLabel" ma:index="42" nillable="true" ma:displayName="Set Label" ma:default="RETAIN" ma:hidden="true" ma:internalName="SetLabel">
      <xsd:simpleType>
        <xsd:restriction base="dms:Text">
          <xsd:maxLength value="255"/>
        </xsd:restriction>
      </xsd:simpleType>
    </xsd:element>
    <xsd:element name="wic_System_GPS_Altitude" ma:index="43" nillable="true" ma:displayName="wic_System_GPS_Altitude" ma:hidden="true" ma:internalName="wic_System_GPS_Altitude" ma:readOnly="false">
      <xsd:simpleType>
        <xsd:restriction base="dms:Text">
          <xsd:maxLength value="255"/>
        </xsd:restriction>
      </xsd:simpleType>
    </xsd:element>
    <xsd:element name="wic_System_GPS_Latitude" ma:index="44" nillable="true" ma:displayName="wic_System_GPS_Latitude" ma:hidden="true" ma:internalName="wic_System_GPS_Latitude" ma:readOnly="false">
      <xsd:simpleType>
        <xsd:restriction base="dms:Text">
          <xsd:maxLength value="255"/>
        </xsd:restriction>
      </xsd:simpleType>
    </xsd:element>
    <xsd:element name="wic_System_GPS_Longitude" ma:index="45" nillable="true" ma:displayName="wic_System_GPS_Longitude" ma:hidden="true" ma:internalName="wic_System_GPS_Longitude" ma:readOnly="false">
      <xsd:simpleType>
        <xsd:restriction base="dms:Text">
          <xsd:maxLength value="255"/>
        </xsd:restriction>
      </xsd:simpleType>
    </xsd:element>
    <xsd:element name="zLegacy" ma:index="46" nillable="true" ma:displayName="zLegacy" ma:hidden="true" ma:internalName="zLegacy" ma:readOnly="false">
      <xsd:simpleType>
        <xsd:restriction base="dms:Note"/>
      </xsd:simpleType>
    </xsd:element>
    <xsd:element name="zLegacyJSON" ma:index="47" nillable="true" ma:displayName="zLegacyJSON" ma:hidden="true" ma:internalName="zLegacyJSON" ma:readOnly="false">
      <xsd:simpleType>
        <xsd:restriction base="dms:Note"/>
      </xsd:simpleType>
    </xsd:element>
    <xsd:element name="zMigrationID" ma:index="48" nillable="true" ma:displayName="zMigrationID" ma:hidden="true" ma:indexed="true" ma:internalName="zMigrationID">
      <xsd:simpleType>
        <xsd:restriction base="dms:Text">
          <xsd:maxLength value="255"/>
        </xsd:restriction>
      </xsd:simpleType>
    </xsd:element>
    <xsd:element name="RecordID" ma:index="49" nillable="true" ma:displayName="RecordID" ma:hidden="true" ma:internalName="Record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e52a0-10d3-4926-b75c-569761a2aef1" elementFormDefault="qualified">
    <xsd:import namespace="http://schemas.microsoft.com/office/2006/documentManagement/types"/>
    <xsd:import namespace="http://schemas.microsoft.com/office/infopath/2007/PartnerControls"/>
    <xsd:element name="Level1" ma:index="50" nillable="true" ma:displayName="Level1" ma:default="NA" ma:hidden="true" ma:internalName="Level1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b9b61-3304-4a5c-ad32-0b1195ef6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5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uthorityUNIDs" ma:index="55" nillable="true" ma:displayName="AuthorityUNIDs" ma:internalName="AuthorityUNIDs">
      <xsd:simpleType>
        <xsd:restriction base="dms:Note"/>
      </xsd:simpleType>
    </xsd:element>
    <xsd:element name="MediaServiceDateTaken" ma:index="5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5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5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1" nillable="true" ma:taxonomy="true" ma:internalName="lcf76f155ced4ddcb4097134ff3c332f" ma:taxonomyFieldName="MediaServiceImageTags" ma:displayName="Image Tags" ma:readOnly="false" ma:fieldId="{5cf76f15-5ced-4ddc-b409-7134ff3c332f}" ma:taxonomyMulti="true" ma:sspId="9a7cd189-462b-421b-b3aa-9fbf4985c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6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6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t I J o T I e q 1 y y o A A A A + A A A A B I A H A B D b 2 5 m a W c v U G F j a 2 F n Z S 5 4 b W w g o h g A K K A U A A A A A A A A A A A A A A A A A A A A A A A A A A A A h Y / R C o I w G I V f R X b v p l M y 5 H d e d J s R B B H d j b l 0 p D P c b L 5 b F z 1 S r 5 B Q V n d d n s N 3 4 D u P 2 x 3 y s W 2 8 q + y N 6 n S G Q h w g T 2 r R l U p X G R r s y V + i n M G W i z O v p D f B 2 q S j U R m q r b 2 k h D j n s I t w 1 1 e E B k F I D s V 6 J 2 r Z c l 9 p Y 7 k W E n 1 W 5 f 8 V Y r B / y T C K 4 w W O k 4 j i h I Z A 5 h o K p b 8 I n Y x x A O S n h N X Q 2 K G X T G p / c w Q y R y D v F + w J U E s D B B Q A A g A I A L S C a E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g m h M K I p H u A 4 A A A A R A A A A E w A c A E Z v c m 1 1 b G F z L 1 N l Y 3 R p b 2 4 x L m 0 g o h g A K K A U A A A A A A A A A A A A A A A A A A A A A A A A A A A A K 0 5 N L s n M z 1 M I h t C G 1 g B Q S w E C L Q A U A A I A C A C 0 g m h M h 6 r X L K g A A A D 4 A A A A E g A A A A A A A A A A A A A A A A A A A A A A Q 2 9 u Z m l n L 1 B h Y 2 t h Z 2 U u e G 1 s U E s B A i 0 A F A A C A A g A t I J o T A / K 6 a u k A A A A 6 Q A A A B M A A A A A A A A A A A A A A A A A 9 A A A A F t D b 2 5 0 Z W 5 0 X 1 R 5 c G V z X S 5 4 b W x Q S w E C L Q A U A A I A C A C 0 g m h M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6 a q 2 Q 8 I t 0 u C H W 3 F b l a 5 O Q A A A A A C A A A A A A A D Z g A A w A A A A B A A A A A Y B L d W 7 h 0 z Q d s E d A t Q 8 K 9 x A A A A A A S A A A C g A A A A E A A A A K B 6 X 8 w w U F s j C p k x C S / f i z l Q A A A A X K 9 8 I f u 2 t u 0 d Y n u u w x S o v l 8 W Z E Y F D F a r B N S j f + 8 2 G 4 U n 5 K h f U I q a w l N H 9 N T p x P r x D I l 9 A o i y M x 5 R B E O Z m g j T g L 6 I 7 R M s b T / O Q w A H u b N T T W U U A A A A O V b q k P Z E 5 5 h H 5 g z 6 2 t o y t N g s b F o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activity xmlns="4f9c820c-e7e2-444d-97ee-45f2b3485c1d">NA</Subactivity>
    <BusinessValue xmlns="4f9c820c-e7e2-444d-97ee-45f2b3485c1d" xsi:nil="true"/>
    <PRADateDisposal xmlns="4f9c820c-e7e2-444d-97ee-45f2b3485c1d" xsi:nil="true"/>
    <AuthorityUNIDs xmlns="53eb9b61-3304-4a5c-ad32-0b1195ef66bc" xsi:nil="true"/>
    <KeyWords xmlns="15ffb055-6eb4-45a1-bc20-bf2ac0d420da" xsi:nil="true"/>
    <SecurityClassification xmlns="15ffb055-6eb4-45a1-bc20-bf2ac0d420da">HCC Only</SecurityClassification>
    <PRADate3 xmlns="4f9c820c-e7e2-444d-97ee-45f2b3485c1d" xsi:nil="true"/>
    <PRAText5 xmlns="4f9c820c-e7e2-444d-97ee-45f2b3485c1d" xsi:nil="true"/>
    <Level2 xmlns="c91a514c-9034-4fa3-897a-8352025b26ed">NA</Level2>
    <Activity xmlns="4f9c820c-e7e2-444d-97ee-45f2b3485c1d">NA</Activity>
    <AggregationStatus xmlns="4f9c820c-e7e2-444d-97ee-45f2b3485c1d">Normal</AggregationStatus>
    <CategoryValue xmlns="4f9c820c-e7e2-444d-97ee-45f2b3485c1d">DC Policy</CategoryValue>
    <PRADate2 xmlns="4f9c820c-e7e2-444d-97ee-45f2b3485c1d" xsi:nil="true"/>
    <Case xmlns="4f9c820c-e7e2-444d-97ee-45f2b3485c1d">By Policy</Case>
    <PRAText1 xmlns="4f9c820c-e7e2-444d-97ee-45f2b3485c1d" xsi:nil="true"/>
    <PRAText4 xmlns="4f9c820c-e7e2-444d-97ee-45f2b3485c1d" xsi:nil="true"/>
    <Level3 xmlns="c91a514c-9034-4fa3-897a-8352025b26ed" xsi:nil="true"/>
    <Team xmlns="c91a514c-9034-4fa3-897a-8352025b26ed">Tahi - Council Policy</Team>
    <wic_System_GPS_Latitude xmlns="8e734c90-dc10-48dd-a748-407d16d18433" xsi:nil="true"/>
    <Project xmlns="4f9c820c-e7e2-444d-97ee-45f2b3485c1d">NA</Project>
    <wic_System_GPS_Altitude xmlns="8e734c90-dc10-48dd-a748-407d16d18433" xsi:nil="true"/>
    <TaxCatchAll xmlns="533ee4ac-7e8c-4471-9047-46ca856fa7c8" xsi:nil="true"/>
    <FunctionGroup xmlns="4f9c820c-e7e2-444d-97ee-45f2b3485c1d">City and Strategic Planning and Policy</FunctionGroup>
    <Function xmlns="4f9c820c-e7e2-444d-97ee-45f2b3485c1d">Council Policy</Function>
    <wic_System_GPS_Longitude xmlns="8e734c90-dc10-48dd-a748-407d16d18433" xsi:nil="true"/>
    <RelatedPeople xmlns="4f9c820c-e7e2-444d-97ee-45f2b3485c1d">
      <UserInfo>
        <DisplayName/>
        <AccountId xsi:nil="true"/>
        <AccountType/>
      </UserInfo>
    </RelatedPeople>
    <AggregationNarrative xmlns="725c79e5-42ce-4aa0-ac78-b6418001f0d2" xsi:nil="true"/>
    <PRAType xmlns="4f9c820c-e7e2-444d-97ee-45f2b3485c1d">Doc</PRAType>
    <PRADate1 xmlns="4f9c820c-e7e2-444d-97ee-45f2b3485c1d" xsi:nil="true"/>
    <SetLabel xmlns="8e734c90-dc10-48dd-a748-407d16d18433">RETAIN</SetLabel>
    <zMigrationID xmlns="8e734c90-dc10-48dd-a748-407d16d18433" xsi:nil="true"/>
    <DocumentType xmlns="4f9c820c-e7e2-444d-97ee-45f2b3485c1d" xsi:nil="true"/>
    <PRAText3 xmlns="4f9c820c-e7e2-444d-97ee-45f2b3485c1d" xsi:nil="true"/>
    <lcf76f155ced4ddcb4097134ff3c332f xmlns="53eb9b61-3304-4a5c-ad32-0b1195ef66bc">
      <Terms xmlns="http://schemas.microsoft.com/office/infopath/2007/PartnerControls"/>
    </lcf76f155ced4ddcb4097134ff3c332f>
    <Year xmlns="c91a514c-9034-4fa3-897a-8352025b26ed">NA</Year>
    <Narrative xmlns="4f9c820c-e7e2-444d-97ee-45f2b3485c1d" xsi:nil="true"/>
    <CategoryName xmlns="4f9c820c-e7e2-444d-97ee-45f2b3485c1d">Development Contributions Policy</CategoryName>
    <PRADateTrigger xmlns="4f9c820c-e7e2-444d-97ee-45f2b3485c1d" xsi:nil="true"/>
    <zLegacy xmlns="8e734c90-dc10-48dd-a748-407d16d18433" xsi:nil="true"/>
    <PRAText2 xmlns="4f9c820c-e7e2-444d-97ee-45f2b3485c1d" xsi:nil="true"/>
    <zLegacyJSON xmlns="8e734c90-dc10-48dd-a748-407d16d18433" xsi:nil="true"/>
    <RecordID xmlns="8e734c90-dc10-48dd-a748-407d16d18433" xsi:nil="true"/>
    <Level1 xmlns="291e52a0-10d3-4926-b75c-569761a2aef1">NA</Level1>
    <_dlc_DocId xmlns="533ee4ac-7e8c-4471-9047-46ca856fa7c8">U5RCTUST6MMN-253550412-21088</_dlc_DocId>
    <_dlc_DocIdUrl xmlns="533ee4ac-7e8c-4471-9047-46ca856fa7c8">
      <Url>https://hccgovtnz.sharepoint.com/sites/tahi-councilpol/_layouts/15/DocIdRedir.aspx?ID=U5RCTUST6MMN-253550412-21088</Url>
      <Description>U5RCTUST6MMN-253550412-21088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C1452B4-2AB3-46E5-9192-0AE4B9F0E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3ee4ac-7e8c-4471-9047-46ca856fa7c8"/>
    <ds:schemaRef ds:uri="4f9c820c-e7e2-444d-97ee-45f2b3485c1d"/>
    <ds:schemaRef ds:uri="15ffb055-6eb4-45a1-bc20-bf2ac0d420da"/>
    <ds:schemaRef ds:uri="725c79e5-42ce-4aa0-ac78-b6418001f0d2"/>
    <ds:schemaRef ds:uri="c91a514c-9034-4fa3-897a-8352025b26ed"/>
    <ds:schemaRef ds:uri="8e734c90-dc10-48dd-a748-407d16d18433"/>
    <ds:schemaRef ds:uri="291e52a0-10d3-4926-b75c-569761a2aef1"/>
    <ds:schemaRef ds:uri="53eb9b61-3304-4a5c-ad32-0b1195ef66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4AA6FB-FD8B-4264-B6F7-87327BB849A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E0D6801-3346-4A37-A3CF-496BA0D2701A}">
  <ds:schemaRefs>
    <ds:schemaRef ds:uri="http://schemas.openxmlformats.org/package/2006/metadata/core-properties"/>
    <ds:schemaRef ds:uri="725c79e5-42ce-4aa0-ac78-b6418001f0d2"/>
    <ds:schemaRef ds:uri="533ee4ac-7e8c-4471-9047-46ca856fa7c8"/>
    <ds:schemaRef ds:uri="53eb9b61-3304-4a5c-ad32-0b1195ef66bc"/>
    <ds:schemaRef ds:uri="c91a514c-9034-4fa3-897a-8352025b26ed"/>
    <ds:schemaRef ds:uri="291e52a0-10d3-4926-b75c-569761a2aef1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4f9c820c-e7e2-444d-97ee-45f2b3485c1d"/>
    <ds:schemaRef ds:uri="15ffb055-6eb4-45a1-bc20-bf2ac0d420da"/>
    <ds:schemaRef ds:uri="http://www.w3.org/XML/1998/namespace"/>
    <ds:schemaRef ds:uri="8e734c90-dc10-48dd-a748-407d16d18433"/>
  </ds:schemaRefs>
</ds:datastoreItem>
</file>

<file path=customXml/itemProps4.xml><?xml version="1.0" encoding="utf-8"?>
<ds:datastoreItem xmlns:ds="http://schemas.openxmlformats.org/officeDocument/2006/customXml" ds:itemID="{E81B1F1D-AC47-4E96-A1D5-4DE59F25CE1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6EA98E7-244F-4A88-BDB4-926BAF64F9F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SoA 2024-25 DC Policy</vt:lpstr>
      <vt:lpstr>'SoA 2024-25 DC Policy'!Print_Area</vt:lpstr>
      <vt:lpstr>'SoA 2024-25 DC Policy'!Print_Titles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2024-07-02T22:33:11Z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0x0101007A7E2514DD4633478704AACB408D125D</vt:lpwstr>
  </property>
  <property fmtid="{D5CDD505-2E9C-101B-9397-08002B2CF9AE}" pid="3" name="_dlc_DocIdItemGuid">
    <vt:lpwstr>0b8e7f60-2147-434c-bd34-c2431764338d</vt:lpwstr>
  </property>
  <property fmtid="{D5CDD505-2E9C-101B-9397-08002B2CF9AE}" pid="4" name="MediaServiceImageTags">
    <vt:lpwstr/>
  </property>
</Properties>
</file>